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6" activeTab="6"/>
  </bookViews>
  <sheets>
    <sheet name="Žákyně" sheetId="1" state="hidden" r:id="rId1"/>
    <sheet name="Žáci" sheetId="2" state="hidden" r:id="rId2"/>
    <sheet name="Dorky" sheetId="3" state="hidden" r:id="rId3"/>
    <sheet name="Dorci" sheetId="4" state="hidden" r:id="rId4"/>
    <sheet name="ženy" sheetId="5" state="hidden" r:id="rId5"/>
    <sheet name="Muži" sheetId="6" state="hidden" r:id="rId6"/>
    <sheet name="Výsledkovka žákyně" sheetId="7" r:id="rId7"/>
    <sheet name="Výsledkovka žáci" sheetId="8" r:id="rId8"/>
    <sheet name="Výsledkovka dorky" sheetId="9" r:id="rId9"/>
    <sheet name="Výsledkovka dorci" sheetId="10" r:id="rId10"/>
    <sheet name="Výsledkovka ženy" sheetId="11" r:id="rId11"/>
    <sheet name="Výsledkovka muži" sheetId="12" r:id="rId12"/>
  </sheets>
  <definedNames>
    <definedName name="Excel_BuiltIn_Print_Area_1_1">#REF!</definedName>
    <definedName name="Excel_BuiltIn_Print_Area_10_1">#REF!</definedName>
    <definedName name="Excel_BuiltIn_Print_Area_2_1">#REF!</definedName>
    <definedName name="Excel_BuiltIn_Print_Area_9_1">#REF!</definedName>
    <definedName name="_xlnm.Print_Area" localSheetId="3">'Dorci'!$A$1:$G$8</definedName>
    <definedName name="_xlnm.Print_Area" localSheetId="2">'Dorky'!$A$1:$G$8</definedName>
    <definedName name="_xlnm.Print_Area" localSheetId="5">'Muži'!$A$1:$G$12</definedName>
    <definedName name="_xlnm.Print_Area" localSheetId="9">'Výsledkovka dorci'!$B$1:$F$6</definedName>
    <definedName name="_xlnm.Print_Area" localSheetId="8">'Výsledkovka dorky'!$B$1:$F$6</definedName>
    <definedName name="_xlnm.Print_Area" localSheetId="11">'Výsledkovka muži'!$B$1:$F$6</definedName>
    <definedName name="_xlnm.Print_Area" localSheetId="7">'Výsledkovka žáci'!$B$1:$F$6</definedName>
    <definedName name="_xlnm.Print_Area" localSheetId="6">'Výsledkovka žákyně'!$B$1:$F$6</definedName>
    <definedName name="_xlnm.Print_Area" localSheetId="10">'Výsledkovka ženy'!$B$1:$F$6</definedName>
    <definedName name="_xlnm.Print_Area" localSheetId="1">'Žáci'!$A$1:$G$7</definedName>
    <definedName name="_xlnm.Print_Area" localSheetId="0">'Žákyně'!$A$1:$G$12</definedName>
    <definedName name="_xlnm.Print_Area" localSheetId="4">'ženy'!$A$1:$G$8</definedName>
  </definedNames>
  <calcPr fullCalcOnLoad="1"/>
</workbook>
</file>

<file path=xl/sharedStrings.xml><?xml version="1.0" encoding="utf-8"?>
<sst xmlns="http://schemas.openxmlformats.org/spreadsheetml/2006/main" count="134" uniqueCount="50">
  <si>
    <t>Prezenční listina - JABLONECKÁ ŠESTIDENNÍ 2013</t>
  </si>
  <si>
    <t>Kategorie: žákyně - volná technika</t>
  </si>
  <si>
    <t>Datum: 30.12.2013</t>
  </si>
  <si>
    <t>Délka tratě: 600m</t>
  </si>
  <si>
    <t>Startovní číslo</t>
  </si>
  <si>
    <t>Příjmení, jméno, klub</t>
  </si>
  <si>
    <t>Ročník</t>
  </si>
  <si>
    <t>Startovní čas</t>
  </si>
  <si>
    <t>Cílový čas</t>
  </si>
  <si>
    <t>Výsledný čas</t>
  </si>
  <si>
    <t>Pořadí</t>
  </si>
  <si>
    <t>Pillarová Štěpánka, DULI</t>
  </si>
  <si>
    <t>Vancová Kateřina, DULI</t>
  </si>
  <si>
    <t>Čermáková Sára, DULI</t>
  </si>
  <si>
    <t>Antošová Barbora, JBCN</t>
  </si>
  <si>
    <t>Kapčiarová Michaela, JBCN</t>
  </si>
  <si>
    <t>Břečková Aneta,SOVH</t>
  </si>
  <si>
    <t>Kategorie: žáci - volná technika</t>
  </si>
  <si>
    <t>Havle Martin, DULI</t>
  </si>
  <si>
    <t>Zuna Ondřej, SCPL</t>
  </si>
  <si>
    <t>Juna Josef, JBCN</t>
  </si>
  <si>
    <t>Sokol Petr, DULI</t>
  </si>
  <si>
    <t>Geboský Marek, DULI</t>
  </si>
  <si>
    <t>Tecl Matyáš, DULI</t>
  </si>
  <si>
    <t>Kategorie: dorostenky - volná technika</t>
  </si>
  <si>
    <t>Délka tratě: 800m</t>
  </si>
  <si>
    <t>Paldusová Kristýna, JBCN</t>
  </si>
  <si>
    <t>Šaníková Tereza, JBCN</t>
  </si>
  <si>
    <t>Suchá Petra, JBCN</t>
  </si>
  <si>
    <t>Závěrková Eliška, JBCN</t>
  </si>
  <si>
    <t>Trdlová Adéla, JBCN</t>
  </si>
  <si>
    <t>Teclová Julie, DULI</t>
  </si>
  <si>
    <t>Kategorie: dorostenci - volná technika</t>
  </si>
  <si>
    <t>Bartůněk Lukáš, JBCN</t>
  </si>
  <si>
    <t>Žalčík Kim, FEJE</t>
  </si>
  <si>
    <t>Pilz Petr, JBCN</t>
  </si>
  <si>
    <t>Lehký Matyáš, JBCN</t>
  </si>
  <si>
    <t>Černohorský Marek, JBCN</t>
  </si>
  <si>
    <t>Břečka Dominik, JBCN</t>
  </si>
  <si>
    <t>Kategorie: ženy - volná technika</t>
  </si>
  <si>
    <t>Knopová Kamila, JBCN</t>
  </si>
  <si>
    <t>Kartousová Věra, JBCN</t>
  </si>
  <si>
    <t>Kategorie: muži - volná technika</t>
  </si>
  <si>
    <t>Knop Petr, JBCN</t>
  </si>
  <si>
    <t>Bešťák Jonáš, JBCN</t>
  </si>
  <si>
    <t>Antoš Jakub, JBCN</t>
  </si>
  <si>
    <t>Feigl Filip, JBCN</t>
  </si>
  <si>
    <t>Bartůněk Michal, JBCN</t>
  </si>
  <si>
    <t>Sýkora Jiří, JBCN</t>
  </si>
  <si>
    <t>Výsledková listina - JABLONECKÁ ŠESTIDENNÍ 2013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</si>
</sst>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5"/>
      <color indexed="8"/>
      <name val="Arial"/>
      <family val="2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14" fontId="19" fillId="0" borderId="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11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164" fontId="23" fillId="11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164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3" fillId="0" borderId="0" xfId="0" applyFont="1" applyAlignment="1">
      <alignment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14" fontId="18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2"/>
  <sheetViews>
    <sheetView zoomScalePageLayoutView="0" workbookViewId="0" topLeftCell="A9">
      <selection activeCell="B22" sqref="B22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4" width="14.28125" style="0" customWidth="1"/>
    <col min="5" max="5" width="14.7109375" style="0" customWidth="1"/>
    <col min="6" max="6" width="0" style="0" hidden="1" customWidth="1"/>
    <col min="7" max="7" width="10.7109375" style="0" customWidth="1"/>
  </cols>
  <sheetData>
    <row r="1" spans="1:254" s="1" customFormat="1" ht="18" customHeight="1">
      <c r="A1" s="26" t="s">
        <v>0</v>
      </c>
      <c r="B1" s="26"/>
      <c r="C1" s="26"/>
      <c r="D1" s="26"/>
      <c r="E1" s="26"/>
      <c r="F1" s="26"/>
      <c r="G1" s="26"/>
      <c r="IQ1"/>
      <c r="IR1"/>
      <c r="IS1"/>
      <c r="IT1"/>
    </row>
    <row r="2" spans="1:254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</row>
    <row r="3" spans="1:254" s="1" customFormat="1" ht="18" customHeight="1">
      <c r="A3" s="27" t="s">
        <v>1</v>
      </c>
      <c r="B3" s="27"/>
      <c r="C3" s="28" t="s">
        <v>2</v>
      </c>
      <c r="D3" s="28"/>
      <c r="E3" s="28"/>
      <c r="F3" s="28"/>
      <c r="G3" s="28"/>
      <c r="IQ3"/>
      <c r="IR3"/>
      <c r="IS3"/>
      <c r="IT3"/>
    </row>
    <row r="4" spans="1:254" s="1" customFormat="1" ht="18" customHeight="1">
      <c r="A4" s="2" t="s">
        <v>3</v>
      </c>
      <c r="B4" s="3"/>
      <c r="F4" s="4"/>
      <c r="G4" s="4"/>
      <c r="IQ4"/>
      <c r="IR4"/>
      <c r="IS4"/>
      <c r="IT4"/>
    </row>
    <row r="6" spans="1:7" ht="33" customHeight="1">
      <c r="A6" s="5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8" t="s">
        <v>9</v>
      </c>
      <c r="G6" s="9" t="s">
        <v>10</v>
      </c>
    </row>
    <row r="7" spans="1:7" ht="66" customHeight="1">
      <c r="A7" s="10">
        <v>3</v>
      </c>
      <c r="B7" s="11" t="s">
        <v>11</v>
      </c>
      <c r="C7" s="12"/>
      <c r="D7" s="13">
        <f aca="true" t="shared" si="0" ref="D7:D12">TIME(0,0,0)</f>
        <v>0</v>
      </c>
      <c r="E7" s="13">
        <f>TIME(0,1,36)</f>
        <v>0.0011111111111111111</v>
      </c>
      <c r="F7" s="14">
        <f aca="true" t="shared" si="1" ref="F7:F12">E7-D7</f>
        <v>0.0011111111111111111</v>
      </c>
      <c r="G7" s="12">
        <v>1</v>
      </c>
    </row>
    <row r="8" spans="1:7" ht="66" customHeight="1">
      <c r="A8" s="10">
        <v>9</v>
      </c>
      <c r="B8" s="11" t="s">
        <v>12</v>
      </c>
      <c r="C8" s="12"/>
      <c r="D8" s="13">
        <f t="shared" si="0"/>
        <v>0</v>
      </c>
      <c r="E8" s="13">
        <f>TIME(0,1,31)</f>
        <v>0.0010532407407407407</v>
      </c>
      <c r="F8" s="14">
        <f t="shared" si="1"/>
        <v>0.0010532407407407407</v>
      </c>
      <c r="G8" s="12">
        <f>SUM(G7)+1</f>
        <v>2</v>
      </c>
    </row>
    <row r="9" spans="1:7" ht="66" customHeight="1">
      <c r="A9" s="10">
        <v>11</v>
      </c>
      <c r="B9" s="11" t="s">
        <v>13</v>
      </c>
      <c r="C9" s="12"/>
      <c r="D9" s="13">
        <f t="shared" si="0"/>
        <v>0</v>
      </c>
      <c r="E9" s="13">
        <f>TIME(0,1,34)</f>
        <v>0.0010879629629629629</v>
      </c>
      <c r="F9" s="14">
        <f t="shared" si="1"/>
        <v>0.0010879629629629629</v>
      </c>
      <c r="G9" s="12">
        <f>SUM(G8)+1</f>
        <v>3</v>
      </c>
    </row>
    <row r="10" spans="1:7" ht="66" customHeight="1">
      <c r="A10" s="10">
        <v>14</v>
      </c>
      <c r="B10" s="11" t="s">
        <v>14</v>
      </c>
      <c r="C10" s="12"/>
      <c r="D10" s="13">
        <f t="shared" si="0"/>
        <v>0</v>
      </c>
      <c r="E10" s="13">
        <f>TIME(0,1,25)</f>
        <v>0.0009837962962962964</v>
      </c>
      <c r="F10" s="14">
        <f t="shared" si="1"/>
        <v>0.0009837962962962964</v>
      </c>
      <c r="G10" s="12">
        <f>SUM(G9)+1</f>
        <v>4</v>
      </c>
    </row>
    <row r="11" spans="1:7" ht="66" customHeight="1">
      <c r="A11" s="10">
        <v>15</v>
      </c>
      <c r="B11" s="11" t="s">
        <v>15</v>
      </c>
      <c r="C11" s="12"/>
      <c r="D11" s="13">
        <f t="shared" si="0"/>
        <v>0</v>
      </c>
      <c r="E11" s="13">
        <f>TIME(0,1,42)</f>
        <v>0.0011805555555555556</v>
      </c>
      <c r="F11" s="14">
        <f t="shared" si="1"/>
        <v>0.0011805555555555556</v>
      </c>
      <c r="G11" s="12">
        <f>SUM(G10)+1</f>
        <v>5</v>
      </c>
    </row>
    <row r="12" spans="1:7" ht="66" customHeight="1">
      <c r="A12" s="10">
        <v>16</v>
      </c>
      <c r="B12" s="11" t="s">
        <v>16</v>
      </c>
      <c r="C12" s="12"/>
      <c r="D12" s="13">
        <f t="shared" si="0"/>
        <v>0</v>
      </c>
      <c r="E12" s="13">
        <f>TIME(0,1,43)</f>
        <v>0.0011921296296296296</v>
      </c>
      <c r="F12" s="14">
        <f t="shared" si="1"/>
        <v>0.0011921296296296296</v>
      </c>
      <c r="G12" s="12">
        <f>SUM(G11)+1</f>
        <v>6</v>
      </c>
    </row>
    <row r="13" ht="66" customHeight="1"/>
    <row r="14" ht="66" customHeight="1"/>
    <row r="15" ht="66" customHeight="1"/>
    <row r="16" ht="66" customHeight="1"/>
    <row r="17" ht="66" customHeight="1"/>
    <row r="18" ht="66" customHeight="1"/>
    <row r="19" ht="66" customHeight="1"/>
    <row r="20" ht="66" customHeight="1"/>
    <row r="21" ht="66" customHeight="1"/>
    <row r="22" ht="66" customHeight="1"/>
    <row r="23" ht="66" customHeight="1"/>
    <row r="24" ht="66" customHeight="1"/>
    <row r="25" ht="66" customHeight="1"/>
    <row r="26" ht="66" customHeight="1"/>
    <row r="27" ht="66" customHeight="1"/>
    <row r="28" ht="66" customHeight="1"/>
    <row r="29" ht="66" customHeight="1"/>
    <row r="30" ht="66" customHeight="1"/>
    <row r="31" ht="66" customHeight="1"/>
    <row r="32" ht="66" customHeight="1"/>
    <row r="33" ht="66" customHeight="1"/>
    <row r="34" ht="66" customHeight="1"/>
    <row r="35" ht="66" customHeight="1"/>
    <row r="36" ht="66" customHeight="1"/>
    <row r="37" ht="66" customHeight="1"/>
    <row r="38" ht="66" customHeight="1"/>
    <row r="39" ht="66" customHeight="1"/>
    <row r="40" ht="66" customHeight="1"/>
    <row r="41" ht="66" customHeight="1"/>
    <row r="42" ht="66" customHeight="1"/>
    <row r="43" ht="66" customHeight="1"/>
    <row r="44" ht="66" customHeight="1"/>
    <row r="45" ht="66" customHeight="1"/>
    <row r="46" ht="66" customHeight="1"/>
    <row r="47" ht="66" customHeight="1"/>
    <row r="48" ht="66" customHeight="1"/>
    <row r="49" ht="66" customHeight="1"/>
    <row r="50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IU12"/>
  <sheetViews>
    <sheetView zoomScalePageLayoutView="0" workbookViewId="0" topLeftCell="A1">
      <selection activeCell="D3" sqref="D3:F3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29" t="s">
        <v>49</v>
      </c>
      <c r="C1" s="29"/>
      <c r="D1" s="29"/>
      <c r="E1" s="29"/>
      <c r="F1" s="29"/>
      <c r="IQ1"/>
      <c r="IR1"/>
      <c r="IS1"/>
      <c r="IT1"/>
      <c r="IU1"/>
    </row>
    <row r="2" spans="2:255" s="1" customFormat="1" ht="18" customHeight="1">
      <c r="B2" s="2"/>
      <c r="C2" s="2"/>
      <c r="D2" s="2"/>
      <c r="E2" s="2"/>
      <c r="F2" s="2"/>
      <c r="IQ2"/>
      <c r="IR2"/>
      <c r="IS2"/>
      <c r="IT2"/>
      <c r="IU2"/>
    </row>
    <row r="3" spans="2:255" s="1" customFormat="1" ht="18" customHeight="1">
      <c r="B3" s="27" t="str">
        <f>CONCATENATE(Dorci!A3)</f>
        <v>Kategorie: dorostenci - volná technika</v>
      </c>
      <c r="C3" s="27"/>
      <c r="D3" s="27" t="str">
        <f>CONCATENATE(Dorci!C3)</f>
        <v>Datum: 30.12.2013</v>
      </c>
      <c r="E3" s="27"/>
      <c r="F3" s="27"/>
      <c r="IQ3"/>
      <c r="IR3"/>
      <c r="IS3"/>
      <c r="IT3"/>
      <c r="IU3"/>
    </row>
    <row r="4" spans="2:255" s="1" customFormat="1" ht="18" customHeight="1">
      <c r="B4" s="2" t="str">
        <f>CONCATENATE(Dorci!A4)</f>
        <v>Délka tratě: 800m</v>
      </c>
      <c r="C4" s="3"/>
      <c r="D4" s="2"/>
      <c r="E4" s="17"/>
      <c r="F4" s="17"/>
      <c r="IQ4"/>
      <c r="IR4"/>
      <c r="IS4"/>
      <c r="IT4"/>
      <c r="IU4"/>
    </row>
    <row r="6" spans="2:6" ht="33" customHeight="1">
      <c r="B6" s="5" t="s">
        <v>4</v>
      </c>
      <c r="C6" s="6" t="s">
        <v>5</v>
      </c>
      <c r="D6" s="6" t="s">
        <v>6</v>
      </c>
      <c r="E6" s="6" t="s">
        <v>9</v>
      </c>
      <c r="F6" s="9" t="s">
        <v>10</v>
      </c>
    </row>
    <row r="7" spans="2:6" ht="66" customHeight="1">
      <c r="B7" s="19" t="str">
        <f>CONCATENATE(Dorci!A9)</f>
        <v>84</v>
      </c>
      <c r="C7" s="20" t="str">
        <f>CONCATENATE(Dorci!B9)</f>
        <v>Pilz Petr, JBCN</v>
      </c>
      <c r="D7" s="12" t="e">
        <f>CONCATENATE(Dorci!#REF!)</f>
        <v>#REF!</v>
      </c>
      <c r="E7" s="21">
        <f>VALUE(Dorci!F9)</f>
        <v>0.0011805555555555556</v>
      </c>
      <c r="F7" s="12">
        <v>1</v>
      </c>
    </row>
    <row r="8" spans="2:6" ht="66" customHeight="1">
      <c r="B8" s="19" t="str">
        <f>CONCATENATE(Dorci!A8)</f>
        <v>93</v>
      </c>
      <c r="C8" s="20" t="str">
        <f>CONCATENATE(Dorci!B8)</f>
        <v>Žalčík Kim, FEJE</v>
      </c>
      <c r="D8" s="12" t="e">
        <f>CONCATENATE(Dorci!#REF!)</f>
        <v>#REF!</v>
      </c>
      <c r="E8" s="21">
        <f>VALUE(Dorci!F8)</f>
        <v>0.0012037037037037038</v>
      </c>
      <c r="F8" s="12">
        <f>SUM(F7)+1</f>
        <v>2</v>
      </c>
    </row>
    <row r="9" spans="2:6" ht="66" customHeight="1">
      <c r="B9" s="19" t="str">
        <f>CONCATENATE(Dorci!A11)</f>
        <v>77</v>
      </c>
      <c r="C9" s="20" t="str">
        <f>CONCATENATE(Dorci!B11)</f>
        <v>Černohorský Marek, JBCN</v>
      </c>
      <c r="D9" s="12" t="e">
        <f>CONCATENATE(Dorci!#REF!)</f>
        <v>#REF!</v>
      </c>
      <c r="E9" s="21">
        <f>VALUE(Dorci!F11)</f>
        <v>0.0012152777777777778</v>
      </c>
      <c r="F9" s="12">
        <f>SUM(F8)+1</f>
        <v>3</v>
      </c>
    </row>
    <row r="10" spans="2:6" ht="66" customHeight="1">
      <c r="B10" s="19" t="str">
        <f>CONCATENATE(Dorci!A7)</f>
        <v>98</v>
      </c>
      <c r="C10" s="20" t="str">
        <f>CONCATENATE(Dorci!B7)</f>
        <v>Bartůněk Lukáš, JBCN</v>
      </c>
      <c r="D10" s="12" t="e">
        <f>CONCATENATE(Dorci!#REF!)</f>
        <v>#REF!</v>
      </c>
      <c r="E10" s="21">
        <f>VALUE(Dorci!F7)</f>
        <v>0.00125</v>
      </c>
      <c r="F10" s="12">
        <f>SUM(F9)+1</f>
        <v>4</v>
      </c>
    </row>
    <row r="11" spans="2:6" ht="66" customHeight="1">
      <c r="B11" s="19" t="str">
        <f>CONCATENATE(Dorci!A12)</f>
        <v>74</v>
      </c>
      <c r="C11" s="20" t="str">
        <f>CONCATENATE(Dorci!B12)</f>
        <v>Břečka Dominik, JBCN</v>
      </c>
      <c r="D11" s="12" t="e">
        <f>CONCATENATE(Dorci!#REF!)</f>
        <v>#REF!</v>
      </c>
      <c r="E11" s="21">
        <f>VALUE(Dorci!F12)</f>
        <v>0.0012962962962962963</v>
      </c>
      <c r="F11" s="12">
        <f>SUM(F10)+1</f>
        <v>5</v>
      </c>
    </row>
    <row r="12" spans="2:6" ht="66" customHeight="1">
      <c r="B12" s="19" t="str">
        <f>CONCATENATE(Dorci!A10)</f>
        <v>82</v>
      </c>
      <c r="C12" s="20" t="str">
        <f>CONCATENATE(Dorci!B10)</f>
        <v>Lehký Matyáš, JBCN</v>
      </c>
      <c r="D12" s="12" t="e">
        <f>CONCATENATE(Dorci!#REF!)</f>
        <v>#REF!</v>
      </c>
      <c r="E12" s="21">
        <f>VALUE(Dorci!F10)</f>
        <v>0.0013425925925925925</v>
      </c>
      <c r="F12" s="12">
        <f>SUM(F11)+1</f>
        <v>6</v>
      </c>
    </row>
    <row r="13" ht="66" customHeight="1"/>
    <row r="14" ht="66" customHeight="1"/>
    <row r="15" ht="66" customHeight="1"/>
    <row r="16" ht="66" customHeight="1"/>
    <row r="17" ht="66" customHeight="1"/>
    <row r="18" ht="66" customHeight="1"/>
    <row r="19" ht="66" customHeight="1"/>
    <row r="20" ht="66" customHeight="1"/>
    <row r="21" ht="66" customHeight="1"/>
    <row r="22" ht="66" customHeight="1"/>
    <row r="23" ht="66" customHeight="1"/>
    <row r="24" ht="66" customHeight="1"/>
    <row r="25" ht="66" customHeight="1"/>
    <row r="26" ht="66" customHeight="1"/>
    <row r="27" ht="66" customHeight="1"/>
    <row r="28" ht="66" customHeight="1"/>
    <row r="29" ht="66" customHeight="1"/>
    <row r="30" ht="66" customHeight="1"/>
    <row r="31" ht="66" customHeight="1"/>
    <row r="32" ht="66" customHeight="1"/>
    <row r="33" ht="66" customHeight="1"/>
    <row r="34" ht="66" customHeight="1"/>
    <row r="35" ht="66" customHeight="1"/>
    <row r="36" ht="66" customHeight="1"/>
    <row r="37" ht="66" customHeight="1"/>
    <row r="38" ht="66" customHeight="1"/>
    <row r="39" ht="66" customHeight="1"/>
    <row r="40" ht="66" customHeight="1"/>
    <row r="41" ht="66" customHeight="1"/>
    <row r="42" ht="66" customHeight="1"/>
    <row r="43" ht="66" customHeight="1"/>
    <row r="44" ht="66" customHeight="1"/>
    <row r="45" ht="66" customHeight="1"/>
    <row r="46" ht="66" customHeight="1"/>
    <row r="47" ht="66" customHeight="1"/>
    <row r="48" ht="66" customHeight="1"/>
    <row r="49" ht="66" customHeight="1"/>
    <row r="50" ht="66" customHeight="1"/>
    <row r="51" ht="66" customHeight="1"/>
    <row r="52" ht="66" customHeight="1"/>
    <row r="53" ht="66" customHeight="1"/>
    <row r="54" ht="66" customHeight="1"/>
    <row r="55" ht="66" customHeight="1"/>
    <row r="56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IU8"/>
  <sheetViews>
    <sheetView zoomScalePageLayoutView="0" workbookViewId="0" topLeftCell="A1">
      <selection activeCell="D3" sqref="D3:F3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29" t="s">
        <v>49</v>
      </c>
      <c r="C1" s="29"/>
      <c r="D1" s="29"/>
      <c r="E1" s="29"/>
      <c r="F1" s="29"/>
      <c r="IQ1"/>
      <c r="IR1"/>
      <c r="IS1"/>
      <c r="IT1"/>
      <c r="IU1"/>
    </row>
    <row r="2" spans="2:255" s="1" customFormat="1" ht="18" customHeight="1">
      <c r="B2" s="25"/>
      <c r="C2" s="25"/>
      <c r="D2" s="25"/>
      <c r="E2" s="25"/>
      <c r="F2" s="25"/>
      <c r="IQ2"/>
      <c r="IR2"/>
      <c r="IS2"/>
      <c r="IT2"/>
      <c r="IU2"/>
    </row>
    <row r="3" spans="2:255" s="1" customFormat="1" ht="18" customHeight="1">
      <c r="B3" s="30" t="str">
        <f>CONCATENATE(ženy!A3)</f>
        <v>Kategorie: ženy - volná technika</v>
      </c>
      <c r="C3" s="30"/>
      <c r="D3" s="30" t="str">
        <f>CONCATENATE(ženy!C3)</f>
        <v>Datum: 30.12.2013</v>
      </c>
      <c r="E3" s="30"/>
      <c r="F3" s="30"/>
      <c r="IQ3"/>
      <c r="IR3"/>
      <c r="IS3"/>
      <c r="IT3"/>
      <c r="IU3"/>
    </row>
    <row r="4" spans="2:255" s="1" customFormat="1" ht="18" customHeight="1">
      <c r="B4" s="2" t="str">
        <f>CONCATENATE(ženy!A4)</f>
        <v>Délka tratě: 800m</v>
      </c>
      <c r="C4" s="3"/>
      <c r="D4" s="2"/>
      <c r="E4" s="17"/>
      <c r="F4" s="17"/>
      <c r="IQ4"/>
      <c r="IR4"/>
      <c r="IS4"/>
      <c r="IT4"/>
      <c r="IU4"/>
    </row>
    <row r="6" spans="2:6" ht="33" customHeight="1">
      <c r="B6" s="5" t="s">
        <v>4</v>
      </c>
      <c r="C6" s="6" t="s">
        <v>5</v>
      </c>
      <c r="D6" s="6" t="s">
        <v>6</v>
      </c>
      <c r="E6" s="6" t="s">
        <v>9</v>
      </c>
      <c r="F6" s="9" t="s">
        <v>10</v>
      </c>
    </row>
    <row r="7" spans="2:6" ht="66" customHeight="1">
      <c r="B7" s="19" t="str">
        <f>CONCATENATE(ženy!A7)</f>
        <v>16</v>
      </c>
      <c r="C7" s="20" t="str">
        <f>CONCATENATE(ženy!B7)</f>
        <v>Knopová Kamila, JBCN</v>
      </c>
      <c r="D7" s="12" t="e">
        <f>CONCATENATE(Muži!#REF!)</f>
        <v>#REF!</v>
      </c>
      <c r="E7" s="21">
        <f>VALUE(ženy!F7)</f>
        <v>0.001423611111111111</v>
      </c>
      <c r="F7" s="12">
        <v>1</v>
      </c>
    </row>
    <row r="8" spans="2:6" ht="66" customHeight="1">
      <c r="B8" s="19" t="str">
        <f>CONCATENATE(ženy!A8)</f>
        <v>23</v>
      </c>
      <c r="C8" s="20" t="str">
        <f>CONCATENATE(ženy!B8)</f>
        <v>Kartousová Věra, JBCN</v>
      </c>
      <c r="D8" s="12" t="e">
        <f>CONCATENATE(Muži!#REF!)</f>
        <v>#REF!</v>
      </c>
      <c r="E8" s="21">
        <f>VALUE(ženy!F8)</f>
        <v>0.0014351851851851854</v>
      </c>
      <c r="F8" s="12">
        <f>SUM(F7)+1</f>
        <v>2</v>
      </c>
    </row>
    <row r="9" ht="66" customHeight="1"/>
    <row r="10" ht="66" customHeight="1"/>
    <row r="11" ht="66" customHeight="1"/>
    <row r="12" ht="66" customHeight="1"/>
    <row r="13" ht="66" customHeight="1"/>
    <row r="14" ht="66" customHeight="1"/>
    <row r="15" ht="66" customHeight="1"/>
    <row r="16" ht="66" customHeight="1"/>
    <row r="17" ht="66" customHeight="1"/>
    <row r="18" ht="66" customHeight="1"/>
    <row r="19" ht="66" customHeight="1"/>
    <row r="20" ht="66" customHeight="1"/>
    <row r="21" ht="66" customHeight="1"/>
    <row r="22" ht="66" customHeight="1"/>
    <row r="23" ht="66" customHeight="1"/>
    <row r="24" ht="66" customHeight="1"/>
    <row r="25" ht="66" customHeight="1"/>
    <row r="26" ht="66" customHeight="1"/>
    <row r="27" ht="66" customHeight="1"/>
    <row r="28" ht="66" customHeight="1"/>
    <row r="29" ht="66" customHeight="1"/>
    <row r="30" ht="66" customHeight="1"/>
    <row r="31" ht="66" customHeight="1"/>
    <row r="32" ht="66" customHeight="1"/>
    <row r="33" ht="66" customHeight="1"/>
    <row r="34" ht="66" customHeight="1"/>
    <row r="35" ht="66" customHeight="1"/>
    <row r="36" ht="66" customHeight="1"/>
    <row r="37" ht="66" customHeight="1"/>
    <row r="38" ht="66" customHeight="1"/>
    <row r="39" ht="66" customHeight="1"/>
    <row r="40" ht="66" customHeight="1"/>
    <row r="41" ht="66" customHeight="1"/>
    <row r="42" ht="66" customHeight="1"/>
    <row r="43" ht="66" customHeight="1"/>
    <row r="44" ht="66" customHeight="1"/>
    <row r="45" ht="66" customHeight="1"/>
    <row r="46" ht="66" customHeight="1"/>
    <row r="47" ht="66" customHeight="1"/>
    <row r="48" ht="66" customHeight="1"/>
    <row r="49" ht="66" customHeight="1"/>
    <row r="50" ht="66" customHeight="1"/>
    <row r="51" ht="66" customHeight="1"/>
    <row r="52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IU12"/>
  <sheetViews>
    <sheetView zoomScalePageLayoutView="0" workbookViewId="0" topLeftCell="A1">
      <selection activeCell="D3" sqref="D3:F3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29" t="s">
        <v>49</v>
      </c>
      <c r="C1" s="29"/>
      <c r="D1" s="29"/>
      <c r="E1" s="29"/>
      <c r="F1" s="29"/>
      <c r="IQ1"/>
      <c r="IR1"/>
      <c r="IS1"/>
      <c r="IT1"/>
      <c r="IU1"/>
    </row>
    <row r="2" spans="2:255" s="1" customFormat="1" ht="18" customHeight="1">
      <c r="B2" s="25"/>
      <c r="C2" s="25"/>
      <c r="D2" s="25"/>
      <c r="E2" s="25"/>
      <c r="F2" s="25"/>
      <c r="IQ2"/>
      <c r="IR2"/>
      <c r="IS2"/>
      <c r="IT2"/>
      <c r="IU2"/>
    </row>
    <row r="3" spans="2:255" s="1" customFormat="1" ht="18" customHeight="1">
      <c r="B3" s="30" t="str">
        <f>CONCATENATE(Muži!A3)</f>
        <v>Kategorie: muži - volná technika</v>
      </c>
      <c r="C3" s="30"/>
      <c r="D3" s="30" t="str">
        <f>CONCATENATE(Muži!C3)</f>
        <v>Datum: 30.12.2013</v>
      </c>
      <c r="E3" s="30"/>
      <c r="F3" s="30"/>
      <c r="IQ3"/>
      <c r="IR3"/>
      <c r="IS3"/>
      <c r="IT3"/>
      <c r="IU3"/>
    </row>
    <row r="4" spans="2:255" s="1" customFormat="1" ht="18" customHeight="1">
      <c r="B4" s="2" t="str">
        <f>CONCATENATE(Muži!A4)</f>
        <v>Délka tratě: 800m</v>
      </c>
      <c r="C4" s="3"/>
      <c r="D4" s="2"/>
      <c r="E4" s="17"/>
      <c r="F4" s="17"/>
      <c r="IQ4"/>
      <c r="IR4"/>
      <c r="IS4"/>
      <c r="IT4"/>
      <c r="IU4"/>
    </row>
    <row r="6" spans="2:6" ht="33" customHeight="1">
      <c r="B6" s="5" t="s">
        <v>4</v>
      </c>
      <c r="C6" s="6" t="s">
        <v>5</v>
      </c>
      <c r="D6" s="6" t="s">
        <v>6</v>
      </c>
      <c r="E6" s="6" t="s">
        <v>9</v>
      </c>
      <c r="F6" s="9" t="s">
        <v>10</v>
      </c>
    </row>
    <row r="7" spans="2:6" ht="66" customHeight="1">
      <c r="B7" s="19" t="str">
        <f>CONCATENATE(Muži!A9)</f>
        <v>89</v>
      </c>
      <c r="C7" s="20" t="str">
        <f>CONCATENATE(Muži!B9)</f>
        <v>Antoš Jakub, JBCN</v>
      </c>
      <c r="D7" s="12" t="e">
        <f>CONCATENATE(Muži!#REF!)</f>
        <v>#REF!</v>
      </c>
      <c r="E7" s="21">
        <f>VALUE(Muži!F9)</f>
        <v>0.0011342592592592591</v>
      </c>
      <c r="F7" s="12">
        <v>1</v>
      </c>
    </row>
    <row r="8" spans="2:6" ht="66" customHeight="1">
      <c r="B8" s="19" t="str">
        <f>CONCATENATE(Muži!A11)</f>
        <v>78</v>
      </c>
      <c r="C8" s="20" t="str">
        <f>CONCATENATE(Muži!B11)</f>
        <v>Bartůněk Michal, JBCN</v>
      </c>
      <c r="D8" s="12" t="e">
        <f>CONCATENATE(Muži!#REF!)</f>
        <v>#REF!</v>
      </c>
      <c r="E8" s="21">
        <f>VALUE(Muži!F11)</f>
        <v>0.0011574074074074073</v>
      </c>
      <c r="F8" s="12">
        <f>SUM(F7)+1</f>
        <v>2</v>
      </c>
    </row>
    <row r="9" spans="2:6" ht="66" customHeight="1">
      <c r="B9" s="19" t="str">
        <f>CONCATENATE(Muži!A7)</f>
        <v>100</v>
      </c>
      <c r="C9" s="20" t="str">
        <f>CONCATENATE(Muži!B7)</f>
        <v>Knop Petr, JBCN</v>
      </c>
      <c r="D9" s="12" t="e">
        <f>CONCATENATE(Muži!#REF!)</f>
        <v>#REF!</v>
      </c>
      <c r="E9" s="21">
        <f>VALUE(Muži!F7)</f>
        <v>0.0011689814814814816</v>
      </c>
      <c r="F9" s="12">
        <f>SUM(F8)+1</f>
        <v>3</v>
      </c>
    </row>
    <row r="10" spans="2:6" ht="66" customHeight="1">
      <c r="B10" s="19" t="str">
        <f>CONCATENATE(Muži!A12)</f>
        <v>76</v>
      </c>
      <c r="C10" s="20" t="str">
        <f>CONCATENATE(Muži!B12)</f>
        <v>Sýkora Jiří, JBCN</v>
      </c>
      <c r="D10" s="12" t="e">
        <f>CONCATENATE(Muži!#REF!)</f>
        <v>#REF!</v>
      </c>
      <c r="E10" s="21">
        <f>VALUE(Muži!F12)</f>
        <v>0.0012731481481481483</v>
      </c>
      <c r="F10" s="12">
        <f>SUM(F9)+1</f>
        <v>4</v>
      </c>
    </row>
    <row r="11" spans="2:6" ht="66" customHeight="1">
      <c r="B11" s="19" t="str">
        <f>CONCATENATE(Muži!A10)</f>
        <v>80</v>
      </c>
      <c r="C11" s="20" t="str">
        <f>CONCATENATE(Muži!B10)</f>
        <v>Feigl Filip, JBCN</v>
      </c>
      <c r="D11" s="12" t="e">
        <f>CONCATENATE(Muži!#REF!)</f>
        <v>#REF!</v>
      </c>
      <c r="E11" s="21">
        <f>VALUE(Muži!F10)</f>
        <v>0.001597222222222222</v>
      </c>
      <c r="F11" s="12">
        <f>SUM(F10)+1</f>
        <v>5</v>
      </c>
    </row>
    <row r="12" spans="2:6" ht="66" customHeight="1">
      <c r="B12" s="19" t="str">
        <f>CONCATENATE(Muži!A8)</f>
        <v>99</v>
      </c>
      <c r="C12" s="20" t="str">
        <f>CONCATENATE(Muži!B8)</f>
        <v>Bešťák Jonáš, JBCN</v>
      </c>
      <c r="D12" s="12" t="e">
        <f>CONCATENATE(Muži!#REF!)</f>
        <v>#REF!</v>
      </c>
      <c r="E12" s="21">
        <f>VALUE(Muži!F8)</f>
        <v>0.0016550925925925926</v>
      </c>
      <c r="F12" s="12">
        <f>SUM(F11)+1</f>
        <v>6</v>
      </c>
    </row>
    <row r="13" ht="66" customHeight="1"/>
    <row r="14" ht="66" customHeight="1"/>
    <row r="15" ht="66" customHeight="1"/>
    <row r="16" ht="66" customHeight="1"/>
    <row r="17" ht="66" customHeight="1"/>
    <row r="18" ht="66" customHeight="1"/>
    <row r="19" ht="66" customHeight="1"/>
    <row r="20" ht="66" customHeight="1"/>
    <row r="21" ht="66" customHeight="1"/>
    <row r="22" ht="66" customHeight="1"/>
    <row r="23" ht="66" customHeight="1"/>
    <row r="24" ht="66" customHeight="1"/>
    <row r="25" ht="66" customHeight="1"/>
    <row r="26" ht="66" customHeight="1"/>
    <row r="27" ht="66" customHeight="1"/>
    <row r="28" ht="66" customHeight="1"/>
    <row r="29" ht="66" customHeight="1"/>
    <row r="30" ht="66" customHeight="1"/>
    <row r="31" ht="66" customHeight="1"/>
    <row r="32" ht="66" customHeight="1"/>
    <row r="33" ht="66" customHeight="1"/>
    <row r="34" ht="66" customHeight="1"/>
    <row r="35" ht="66" customHeight="1"/>
    <row r="36" ht="66" customHeight="1"/>
    <row r="37" ht="66" customHeight="1"/>
    <row r="38" ht="66" customHeight="1"/>
    <row r="39" ht="66" customHeight="1"/>
    <row r="40" ht="66" customHeight="1"/>
    <row r="41" ht="66" customHeight="1"/>
    <row r="42" ht="66" customHeight="1"/>
    <row r="43" ht="66" customHeight="1"/>
    <row r="44" ht="66" customHeight="1"/>
    <row r="45" ht="66" customHeight="1"/>
    <row r="46" ht="66" customHeight="1"/>
    <row r="47" ht="66" customHeight="1"/>
    <row r="48" ht="66" customHeight="1"/>
    <row r="49" ht="66" customHeight="1"/>
    <row r="50" ht="66" customHeight="1"/>
    <row r="51" ht="66" customHeight="1"/>
    <row r="52" ht="66" customHeight="1"/>
    <row r="53" ht="66" customHeight="1"/>
    <row r="54" ht="66" customHeight="1"/>
    <row r="55" ht="66" customHeight="1"/>
    <row r="56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12"/>
  <sheetViews>
    <sheetView zoomScalePageLayoutView="0" workbookViewId="0" topLeftCell="A7">
      <selection activeCell="B40" sqref="B40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5" width="14.28125" style="0" customWidth="1"/>
    <col min="6" max="6" width="0" style="0" hidden="1" customWidth="1"/>
    <col min="7" max="7" width="10.7109375" style="0" customWidth="1"/>
  </cols>
  <sheetData>
    <row r="1" spans="1:254" s="1" customFormat="1" ht="18" customHeight="1">
      <c r="A1" s="26" t="s">
        <v>0</v>
      </c>
      <c r="B1" s="26"/>
      <c r="C1" s="26"/>
      <c r="D1" s="26"/>
      <c r="E1" s="26"/>
      <c r="F1" s="26"/>
      <c r="G1" s="26"/>
      <c r="IQ1"/>
      <c r="IR1"/>
      <c r="IS1"/>
      <c r="IT1"/>
    </row>
    <row r="2" spans="1:254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</row>
    <row r="3" spans="1:254" s="1" customFormat="1" ht="18" customHeight="1">
      <c r="A3" s="27" t="s">
        <v>17</v>
      </c>
      <c r="B3" s="27"/>
      <c r="C3" s="28" t="s">
        <v>2</v>
      </c>
      <c r="D3" s="28"/>
      <c r="E3" s="28"/>
      <c r="F3" s="28"/>
      <c r="G3" s="28"/>
      <c r="IQ3"/>
      <c r="IR3"/>
      <c r="IS3"/>
      <c r="IT3"/>
    </row>
    <row r="4" spans="1:254" s="1" customFormat="1" ht="18" customHeight="1">
      <c r="A4" s="2" t="s">
        <v>3</v>
      </c>
      <c r="B4" s="3"/>
      <c r="F4" s="4"/>
      <c r="G4" s="4"/>
      <c r="IQ4"/>
      <c r="IR4"/>
      <c r="IS4"/>
      <c r="IT4"/>
    </row>
    <row r="6" spans="1:13" ht="33" customHeight="1">
      <c r="A6" s="5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8" t="s">
        <v>9</v>
      </c>
      <c r="G6" s="9" t="s">
        <v>10</v>
      </c>
      <c r="I6" s="15"/>
      <c r="J6" s="15"/>
      <c r="K6" s="15"/>
      <c r="L6" s="15"/>
      <c r="M6" s="15"/>
    </row>
    <row r="7" spans="1:13" ht="66" customHeight="1">
      <c r="A7" s="16">
        <v>1</v>
      </c>
      <c r="B7" s="11" t="s">
        <v>18</v>
      </c>
      <c r="C7" s="12"/>
      <c r="D7" s="13">
        <f aca="true" t="shared" si="0" ref="D7:D12">TIME(0,0,0)</f>
        <v>0</v>
      </c>
      <c r="E7" s="13">
        <f>TIME(0,1,34)</f>
        <v>0.0010879629629629629</v>
      </c>
      <c r="F7" s="14">
        <f aca="true" t="shared" si="1" ref="F7:F12">E7-D7</f>
        <v>0.0010879629629629629</v>
      </c>
      <c r="G7" s="12">
        <v>1</v>
      </c>
      <c r="I7" s="15"/>
      <c r="J7" s="15"/>
      <c r="K7" s="15"/>
      <c r="L7" s="15"/>
      <c r="M7" s="15"/>
    </row>
    <row r="8" spans="1:7" ht="66" customHeight="1">
      <c r="A8" s="16">
        <v>12</v>
      </c>
      <c r="B8" s="11" t="s">
        <v>19</v>
      </c>
      <c r="C8" s="12"/>
      <c r="D8" s="13">
        <f t="shared" si="0"/>
        <v>0</v>
      </c>
      <c r="E8" s="13">
        <f>TIME(0,1,31)</f>
        <v>0.0010532407407407407</v>
      </c>
      <c r="F8" s="14">
        <f t="shared" si="1"/>
        <v>0.0010532407407407407</v>
      </c>
      <c r="G8" s="12">
        <v>2</v>
      </c>
    </row>
    <row r="9" spans="1:7" ht="66" customHeight="1">
      <c r="A9" s="16">
        <v>23</v>
      </c>
      <c r="B9" s="11" t="s">
        <v>20</v>
      </c>
      <c r="C9" s="12"/>
      <c r="D9" s="13">
        <f t="shared" si="0"/>
        <v>0</v>
      </c>
      <c r="E9" s="13">
        <f>TIME(0,1,32)</f>
        <v>0.0010648148148148147</v>
      </c>
      <c r="F9" s="14">
        <f t="shared" si="1"/>
        <v>0.0010648148148148147</v>
      </c>
      <c r="G9" s="12">
        <v>3</v>
      </c>
    </row>
    <row r="10" spans="1:7" ht="66" customHeight="1">
      <c r="A10" s="16">
        <v>24</v>
      </c>
      <c r="B10" s="11" t="s">
        <v>21</v>
      </c>
      <c r="C10" s="12"/>
      <c r="D10" s="13">
        <f t="shared" si="0"/>
        <v>0</v>
      </c>
      <c r="E10" s="13">
        <f>TIME(0,1,40)</f>
        <v>0.0011574074074074073</v>
      </c>
      <c r="F10" s="14">
        <f t="shared" si="1"/>
        <v>0.0011574074074074073</v>
      </c>
      <c r="G10" s="12">
        <f>SUM(G9)+1</f>
        <v>4</v>
      </c>
    </row>
    <row r="11" spans="1:7" ht="66" customHeight="1">
      <c r="A11" s="16">
        <v>25</v>
      </c>
      <c r="B11" s="11" t="s">
        <v>22</v>
      </c>
      <c r="C11" s="12"/>
      <c r="D11" s="13">
        <f t="shared" si="0"/>
        <v>0</v>
      </c>
      <c r="E11" s="13">
        <f>TIME(0,1,26)</f>
        <v>0.0009953703703703704</v>
      </c>
      <c r="F11" s="14">
        <f t="shared" si="1"/>
        <v>0.0009953703703703704</v>
      </c>
      <c r="G11" s="12">
        <f>SUM(G10)+1</f>
        <v>5</v>
      </c>
    </row>
    <row r="12" spans="1:7" ht="66" customHeight="1">
      <c r="A12" s="16">
        <v>28</v>
      </c>
      <c r="B12" s="11" t="s">
        <v>23</v>
      </c>
      <c r="C12" s="12"/>
      <c r="D12" s="13">
        <f t="shared" si="0"/>
        <v>0</v>
      </c>
      <c r="E12" s="13">
        <f>TIME(0,1,23)</f>
        <v>0.0009606481481481481</v>
      </c>
      <c r="F12" s="14">
        <f t="shared" si="1"/>
        <v>0.0009606481481481481</v>
      </c>
      <c r="G12" s="12">
        <v>6</v>
      </c>
    </row>
    <row r="13" ht="66" customHeight="1"/>
    <row r="14" ht="66" customHeight="1"/>
    <row r="15" ht="66" customHeight="1"/>
    <row r="16" ht="66" customHeight="1"/>
    <row r="17" ht="66" customHeight="1"/>
    <row r="18" ht="66" customHeight="1"/>
    <row r="19" ht="66" customHeight="1"/>
    <row r="20" ht="66" customHeight="1"/>
    <row r="21" ht="66" customHeight="1"/>
    <row r="22" ht="66" customHeight="1"/>
    <row r="23" ht="66" customHeight="1"/>
    <row r="24" ht="66" customHeight="1"/>
    <row r="25" ht="66" customHeight="1"/>
    <row r="26" ht="66" customHeight="1"/>
    <row r="27" ht="66" customHeight="1"/>
    <row r="28" ht="66" customHeight="1"/>
    <row r="29" ht="66" customHeight="1"/>
    <row r="30" ht="66" customHeight="1"/>
    <row r="31" ht="66" customHeight="1"/>
    <row r="32" ht="66" customHeight="1"/>
    <row r="33" ht="66" customHeight="1"/>
    <row r="34" ht="66" customHeight="1"/>
    <row r="35" ht="66" customHeight="1"/>
    <row r="36" ht="66" customHeight="1"/>
    <row r="37" ht="66" customHeight="1"/>
    <row r="38" ht="66" customHeight="1"/>
    <row r="39" ht="66" customHeight="1"/>
    <row r="40" ht="66" customHeight="1"/>
    <row r="41" ht="66" customHeight="1"/>
    <row r="42" ht="66" customHeight="1"/>
    <row r="43" ht="66" customHeight="1"/>
    <row r="44" ht="66" customHeight="1"/>
    <row r="45" ht="66" customHeight="1"/>
    <row r="46" ht="66" customHeight="1"/>
    <row r="47" ht="66" customHeight="1"/>
    <row r="48" ht="66" customHeight="1"/>
    <row r="49" ht="66" customHeight="1"/>
    <row r="50" ht="66" customHeight="1"/>
    <row r="51" ht="66" customHeight="1"/>
    <row r="52" ht="66" customHeight="1"/>
    <row r="53" ht="66" customHeight="1"/>
    <row r="54" ht="66" customHeight="1"/>
    <row r="55" ht="66" customHeight="1"/>
    <row r="56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12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4" width="14.28125" style="0" customWidth="1"/>
    <col min="5" max="5" width="14.00390625" style="0" customWidth="1"/>
    <col min="6" max="6" width="0" style="0" hidden="1" customWidth="1"/>
    <col min="7" max="7" width="10.7109375" style="0" customWidth="1"/>
  </cols>
  <sheetData>
    <row r="1" spans="1:255" s="1" customFormat="1" ht="18" customHeight="1">
      <c r="A1" s="26" t="s">
        <v>0</v>
      </c>
      <c r="B1" s="26"/>
      <c r="C1" s="26"/>
      <c r="D1" s="26"/>
      <c r="E1" s="26"/>
      <c r="F1" s="26"/>
      <c r="G1" s="26"/>
      <c r="IQ1"/>
      <c r="IR1"/>
      <c r="IS1"/>
      <c r="IT1"/>
      <c r="IU1"/>
    </row>
    <row r="2" spans="1:255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  <c r="IU2"/>
    </row>
    <row r="3" spans="1:255" s="1" customFormat="1" ht="18" customHeight="1">
      <c r="A3" s="27" t="s">
        <v>24</v>
      </c>
      <c r="B3" s="27"/>
      <c r="C3" s="27" t="s">
        <v>2</v>
      </c>
      <c r="D3" s="27"/>
      <c r="E3" s="27"/>
      <c r="F3" s="27"/>
      <c r="G3" s="27"/>
      <c r="IQ3"/>
      <c r="IR3"/>
      <c r="IS3"/>
      <c r="IT3"/>
      <c r="IU3"/>
    </row>
    <row r="4" spans="1:255" s="1" customFormat="1" ht="18" customHeight="1">
      <c r="A4" s="2" t="s">
        <v>25</v>
      </c>
      <c r="B4" s="3"/>
      <c r="C4" s="2"/>
      <c r="D4" s="2"/>
      <c r="E4" s="2"/>
      <c r="F4" s="17"/>
      <c r="G4" s="17"/>
      <c r="IQ4"/>
      <c r="IR4"/>
      <c r="IS4"/>
      <c r="IT4"/>
      <c r="IU4"/>
    </row>
    <row r="6" spans="1:14" ht="33" customHeight="1">
      <c r="A6" s="5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8" t="s">
        <v>9</v>
      </c>
      <c r="G6" s="9" t="s">
        <v>10</v>
      </c>
      <c r="I6" s="15"/>
      <c r="J6" s="15"/>
      <c r="K6" s="15"/>
      <c r="L6" s="15"/>
      <c r="M6" s="15"/>
      <c r="N6" s="15"/>
    </row>
    <row r="7" spans="1:14" ht="66" customHeight="1">
      <c r="A7" s="10">
        <v>19</v>
      </c>
      <c r="B7" s="11" t="s">
        <v>26</v>
      </c>
      <c r="C7" s="12"/>
      <c r="D7" s="13">
        <f aca="true" t="shared" si="0" ref="D7:D12">TIME(0,0,0)</f>
        <v>0</v>
      </c>
      <c r="E7" s="13">
        <f>TIME(0,2,11)</f>
        <v>0.0015162037037037036</v>
      </c>
      <c r="F7" s="14">
        <f aca="true" t="shared" si="1" ref="F7:F12">E7-D7</f>
        <v>0.0015162037037037036</v>
      </c>
      <c r="G7" s="12" t="e">
        <f>SUM(#REF!)+1</f>
        <v>#REF!</v>
      </c>
      <c r="I7" s="15"/>
      <c r="J7" s="15"/>
      <c r="K7" s="15"/>
      <c r="L7" s="15"/>
      <c r="M7" s="15"/>
      <c r="N7" s="15"/>
    </row>
    <row r="8" spans="1:14" ht="66" customHeight="1">
      <c r="A8" s="10">
        <v>22</v>
      </c>
      <c r="B8" s="11" t="s">
        <v>27</v>
      </c>
      <c r="C8" s="12"/>
      <c r="D8" s="13">
        <f t="shared" si="0"/>
        <v>0</v>
      </c>
      <c r="E8" s="13">
        <f>TIME(0,2,38)</f>
        <v>0.0018287037037037037</v>
      </c>
      <c r="F8" s="14">
        <f t="shared" si="1"/>
        <v>0.0018287037037037037</v>
      </c>
      <c r="G8" s="12" t="e">
        <f>SUM(#REF!)+1</f>
        <v>#REF!</v>
      </c>
      <c r="I8" s="15"/>
      <c r="J8" s="15"/>
      <c r="K8" s="15"/>
      <c r="L8" s="15"/>
      <c r="M8" s="15"/>
      <c r="N8" s="15"/>
    </row>
    <row r="9" spans="1:7" ht="66" customHeight="1">
      <c r="A9" s="10">
        <v>24</v>
      </c>
      <c r="B9" s="11" t="s">
        <v>28</v>
      </c>
      <c r="C9" s="12"/>
      <c r="D9" s="13">
        <f t="shared" si="0"/>
        <v>0</v>
      </c>
      <c r="E9" s="13">
        <f>TIME(0,2,10)</f>
        <v>0.0015046296296296294</v>
      </c>
      <c r="F9" s="14">
        <f t="shared" si="1"/>
        <v>0.0015046296296296294</v>
      </c>
      <c r="G9" s="12" t="e">
        <f>SUM(G8)+1</f>
        <v>#REF!</v>
      </c>
    </row>
    <row r="10" spans="1:7" ht="66" customHeight="1">
      <c r="A10" s="10">
        <v>25</v>
      </c>
      <c r="B10" s="11" t="s">
        <v>29</v>
      </c>
      <c r="C10" s="12"/>
      <c r="D10" s="13">
        <f t="shared" si="0"/>
        <v>0</v>
      </c>
      <c r="E10" s="13">
        <f>TIME(0,2,18)</f>
        <v>0.001597222222222222</v>
      </c>
      <c r="F10" s="14">
        <f t="shared" si="1"/>
        <v>0.001597222222222222</v>
      </c>
      <c r="G10" s="12" t="e">
        <f>SUM(G9)+1</f>
        <v>#REF!</v>
      </c>
    </row>
    <row r="11" spans="1:7" ht="66" customHeight="1">
      <c r="A11" s="10">
        <v>26</v>
      </c>
      <c r="B11" s="11" t="s">
        <v>30</v>
      </c>
      <c r="C11" s="12"/>
      <c r="D11" s="13">
        <f t="shared" si="0"/>
        <v>0</v>
      </c>
      <c r="E11" s="13">
        <f>TIME(0,2,9)</f>
        <v>0.0014930555555555556</v>
      </c>
      <c r="F11" s="14">
        <f t="shared" si="1"/>
        <v>0.0014930555555555556</v>
      </c>
      <c r="G11" s="12" t="e">
        <f>SUM(G10)+1</f>
        <v>#REF!</v>
      </c>
    </row>
    <row r="12" spans="1:7" ht="66" customHeight="1">
      <c r="A12" s="10">
        <v>27</v>
      </c>
      <c r="B12" s="11" t="s">
        <v>31</v>
      </c>
      <c r="C12" s="12"/>
      <c r="D12" s="13">
        <f t="shared" si="0"/>
        <v>0</v>
      </c>
      <c r="E12" s="13">
        <f>TIME(0,2,13)</f>
        <v>0.0015393518518518519</v>
      </c>
      <c r="F12" s="14">
        <f t="shared" si="1"/>
        <v>0.0015393518518518519</v>
      </c>
      <c r="G12" s="12" t="e">
        <f>SUM(G11)+1</f>
        <v>#REF!</v>
      </c>
    </row>
    <row r="13" ht="66" customHeight="1"/>
    <row r="14" ht="66" customHeight="1"/>
    <row r="15" ht="66" customHeight="1"/>
    <row r="16" ht="66" customHeight="1"/>
    <row r="17" ht="66" customHeight="1"/>
    <row r="18" ht="66" customHeight="1"/>
    <row r="19" ht="66" customHeight="1"/>
    <row r="20" ht="66" customHeight="1"/>
    <row r="21" ht="66" customHeight="1"/>
    <row r="22" ht="66" customHeight="1"/>
    <row r="23" ht="66" customHeight="1"/>
    <row r="24" ht="66" customHeight="1"/>
    <row r="25" ht="66" customHeight="1"/>
    <row r="26" ht="66" customHeight="1"/>
    <row r="27" ht="66" customHeight="1"/>
    <row r="28" ht="66" customHeight="1"/>
    <row r="29" ht="66" customHeight="1"/>
    <row r="30" ht="66" customHeight="1"/>
    <row r="31" ht="66" customHeight="1"/>
    <row r="32" ht="66" customHeight="1"/>
    <row r="33" ht="66" customHeight="1"/>
    <row r="34" ht="66" customHeight="1"/>
    <row r="35" ht="66" customHeight="1"/>
    <row r="36" ht="66" customHeight="1"/>
    <row r="37" ht="66" customHeight="1"/>
    <row r="38" ht="66" customHeight="1"/>
    <row r="39" ht="66" customHeight="1"/>
    <row r="40" ht="66" customHeight="1"/>
    <row r="41" ht="66" customHeight="1"/>
    <row r="42" ht="66" customHeight="1"/>
    <row r="43" ht="66" customHeight="1"/>
    <row r="44" ht="66" customHeight="1"/>
    <row r="45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U12"/>
  <sheetViews>
    <sheetView zoomScalePageLayoutView="0" workbookViewId="0" topLeftCell="A45">
      <selection activeCell="A13" sqref="A13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4" width="14.28125" style="0" customWidth="1"/>
    <col min="5" max="5" width="14.140625" style="0" customWidth="1"/>
    <col min="6" max="6" width="0" style="0" hidden="1" customWidth="1"/>
    <col min="7" max="7" width="10.7109375" style="0" customWidth="1"/>
  </cols>
  <sheetData>
    <row r="1" spans="1:255" s="1" customFormat="1" ht="18" customHeight="1">
      <c r="A1" s="26" t="s">
        <v>0</v>
      </c>
      <c r="B1" s="26"/>
      <c r="C1" s="26"/>
      <c r="D1" s="26"/>
      <c r="E1" s="26"/>
      <c r="F1" s="26"/>
      <c r="G1" s="26"/>
      <c r="IQ1"/>
      <c r="IR1"/>
      <c r="IS1"/>
      <c r="IT1"/>
      <c r="IU1"/>
    </row>
    <row r="2" spans="1:255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  <c r="IU2"/>
    </row>
    <row r="3" spans="1:255" s="1" customFormat="1" ht="18" customHeight="1">
      <c r="A3" s="27" t="s">
        <v>32</v>
      </c>
      <c r="B3" s="27"/>
      <c r="C3" s="27" t="s">
        <v>2</v>
      </c>
      <c r="D3" s="27"/>
      <c r="E3" s="27"/>
      <c r="F3" s="27"/>
      <c r="G3" s="27"/>
      <c r="IQ3"/>
      <c r="IR3"/>
      <c r="IS3"/>
      <c r="IT3"/>
      <c r="IU3"/>
    </row>
    <row r="4" spans="1:255" s="1" customFormat="1" ht="18" customHeight="1">
      <c r="A4" s="2" t="s">
        <v>25</v>
      </c>
      <c r="B4" s="3"/>
      <c r="C4" s="2"/>
      <c r="D4" s="2"/>
      <c r="E4" s="2"/>
      <c r="F4" s="17"/>
      <c r="G4" s="17"/>
      <c r="IQ4"/>
      <c r="IR4"/>
      <c r="IS4"/>
      <c r="IT4"/>
      <c r="IU4"/>
    </row>
    <row r="6" spans="1:14" ht="33" customHeight="1">
      <c r="A6" s="5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8" t="s">
        <v>9</v>
      </c>
      <c r="G6" s="9" t="s">
        <v>10</v>
      </c>
      <c r="I6" s="15"/>
      <c r="J6" s="15"/>
      <c r="K6" s="15"/>
      <c r="L6" s="15"/>
      <c r="M6" s="15"/>
      <c r="N6" s="15"/>
    </row>
    <row r="7" spans="1:14" ht="66" customHeight="1">
      <c r="A7" s="10">
        <v>98</v>
      </c>
      <c r="B7" s="11" t="s">
        <v>33</v>
      </c>
      <c r="C7" s="12"/>
      <c r="D7" s="13">
        <f aca="true" t="shared" si="0" ref="D7:D12">TIME(0,0,0)</f>
        <v>0</v>
      </c>
      <c r="E7" s="13">
        <f>TIME(0,1,48)</f>
        <v>0.00125</v>
      </c>
      <c r="F7" s="14">
        <f aca="true" t="shared" si="1" ref="F7:F12">E7-D7</f>
        <v>0.00125</v>
      </c>
      <c r="G7" s="12">
        <v>1</v>
      </c>
      <c r="I7" s="15"/>
      <c r="J7" s="15"/>
      <c r="K7" s="15"/>
      <c r="L7" s="15"/>
      <c r="M7" s="15"/>
      <c r="N7" s="15"/>
    </row>
    <row r="8" spans="1:14" ht="66" customHeight="1">
      <c r="A8" s="10">
        <v>93</v>
      </c>
      <c r="B8" s="11" t="s">
        <v>34</v>
      </c>
      <c r="C8" s="12"/>
      <c r="D8" s="13">
        <f t="shared" si="0"/>
        <v>0</v>
      </c>
      <c r="E8" s="13">
        <f>TIME(0,1,44)</f>
        <v>0.0012037037037037038</v>
      </c>
      <c r="F8" s="14">
        <f t="shared" si="1"/>
        <v>0.0012037037037037038</v>
      </c>
      <c r="G8" s="12" t="e">
        <f>SUM(#REF!)+1</f>
        <v>#REF!</v>
      </c>
      <c r="I8" s="15"/>
      <c r="J8" s="15"/>
      <c r="K8" s="15"/>
      <c r="L8" s="15"/>
      <c r="M8" s="15"/>
      <c r="N8" s="15"/>
    </row>
    <row r="9" spans="1:7" ht="66" customHeight="1">
      <c r="A9" s="10">
        <v>84</v>
      </c>
      <c r="B9" s="11" t="s">
        <v>35</v>
      </c>
      <c r="C9" s="12"/>
      <c r="D9" s="13">
        <f t="shared" si="0"/>
        <v>0</v>
      </c>
      <c r="E9" s="13">
        <f>TIME(0,1,42)</f>
        <v>0.0011805555555555556</v>
      </c>
      <c r="F9" s="14">
        <f t="shared" si="1"/>
        <v>0.0011805555555555556</v>
      </c>
      <c r="G9" s="12" t="e">
        <f>SUM(#REF!)+1</f>
        <v>#REF!</v>
      </c>
    </row>
    <row r="10" spans="1:7" ht="66" customHeight="1">
      <c r="A10" s="10">
        <v>82</v>
      </c>
      <c r="B10" s="11" t="s">
        <v>36</v>
      </c>
      <c r="C10" s="12"/>
      <c r="D10" s="13">
        <f t="shared" si="0"/>
        <v>0</v>
      </c>
      <c r="E10" s="13">
        <f>TIME(0,1,56)</f>
        <v>0.0013425925925925925</v>
      </c>
      <c r="F10" s="14">
        <f t="shared" si="1"/>
        <v>0.0013425925925925925</v>
      </c>
      <c r="G10" s="12" t="e">
        <f>SUM(G9)+1</f>
        <v>#REF!</v>
      </c>
    </row>
    <row r="11" spans="1:7" ht="66" customHeight="1">
      <c r="A11" s="10">
        <v>77</v>
      </c>
      <c r="B11" s="11" t="s">
        <v>37</v>
      </c>
      <c r="C11" s="12"/>
      <c r="D11" s="13">
        <f t="shared" si="0"/>
        <v>0</v>
      </c>
      <c r="E11" s="13">
        <f>TIME(0,1,45)</f>
        <v>0.0012152777777777778</v>
      </c>
      <c r="F11" s="14">
        <f t="shared" si="1"/>
        <v>0.0012152777777777778</v>
      </c>
      <c r="G11" s="12" t="e">
        <f>SUM(#REF!)+1</f>
        <v>#REF!</v>
      </c>
    </row>
    <row r="12" spans="1:7" ht="66" customHeight="1">
      <c r="A12" s="10">
        <v>74</v>
      </c>
      <c r="B12" s="11" t="s">
        <v>38</v>
      </c>
      <c r="C12" s="12"/>
      <c r="D12" s="13">
        <f t="shared" si="0"/>
        <v>0</v>
      </c>
      <c r="E12" s="13">
        <f>TIME(0,1,52)</f>
        <v>0.0012962962962962963</v>
      </c>
      <c r="F12" s="14">
        <f t="shared" si="1"/>
        <v>0.0012962962962962963</v>
      </c>
      <c r="G12" s="12" t="e">
        <f>SUM(#REF!)+1</f>
        <v>#REF!</v>
      </c>
    </row>
    <row r="13" ht="66" customHeight="1"/>
    <row r="14" ht="66" customHeight="1"/>
    <row r="15" ht="66" customHeight="1"/>
    <row r="16" ht="66" customHeight="1"/>
    <row r="17" ht="66" customHeight="1"/>
    <row r="18" ht="66" customHeight="1"/>
    <row r="19" ht="66" customHeight="1"/>
    <row r="20" ht="66" customHeight="1"/>
    <row r="21" ht="66" customHeight="1"/>
    <row r="22" ht="66" customHeight="1"/>
    <row r="23" ht="66" customHeight="1"/>
    <row r="24" ht="66" customHeight="1"/>
    <row r="25" ht="66" customHeight="1"/>
    <row r="26" ht="66" customHeight="1"/>
    <row r="27" ht="66" customHeight="1"/>
    <row r="28" ht="66" customHeight="1"/>
    <row r="29" ht="66" customHeight="1"/>
    <row r="30" ht="66" customHeight="1"/>
    <row r="31" ht="66" customHeight="1"/>
    <row r="32" ht="66" customHeight="1"/>
    <row r="33" ht="66" customHeight="1"/>
    <row r="34" ht="66" customHeight="1"/>
    <row r="35" ht="66" customHeight="1"/>
    <row r="36" ht="66" customHeight="1"/>
    <row r="37" ht="66" customHeight="1"/>
    <row r="38" ht="66" customHeight="1"/>
    <row r="39" ht="66" customHeight="1"/>
    <row r="40" ht="66" customHeight="1"/>
    <row r="41" ht="66" customHeight="1"/>
    <row r="42" ht="66" customHeight="1"/>
    <row r="43" ht="66" customHeight="1"/>
    <row r="44" ht="66" customHeight="1"/>
    <row r="45" ht="66" customHeight="1"/>
    <row r="46" ht="66" customHeight="1"/>
    <row r="47" ht="66" customHeight="1"/>
    <row r="48" ht="66" customHeight="1"/>
    <row r="49" ht="66" customHeight="1"/>
    <row r="50" ht="66" customHeight="1"/>
    <row r="51" ht="66" customHeight="1"/>
    <row r="52" ht="66" customHeight="1"/>
    <row r="53" ht="66" customHeight="1"/>
    <row r="54" ht="66" customHeight="1"/>
    <row r="55" ht="66" customHeight="1"/>
    <row r="56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8"/>
  <sheetViews>
    <sheetView zoomScalePageLayoutView="0" workbookViewId="0" topLeftCell="A64">
      <selection activeCell="A9" sqref="A9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5" width="14.28125" style="0" customWidth="1"/>
    <col min="6" max="6" width="0" style="0" hidden="1" customWidth="1"/>
    <col min="7" max="7" width="10.7109375" style="0" customWidth="1"/>
  </cols>
  <sheetData>
    <row r="1" spans="1:255" s="1" customFormat="1" ht="18" customHeight="1">
      <c r="A1" s="26" t="s">
        <v>0</v>
      </c>
      <c r="B1" s="26"/>
      <c r="C1" s="26"/>
      <c r="D1" s="26"/>
      <c r="E1" s="26"/>
      <c r="F1" s="26"/>
      <c r="G1" s="26"/>
      <c r="IQ1"/>
      <c r="IR1"/>
      <c r="IS1"/>
      <c r="IT1"/>
      <c r="IU1"/>
    </row>
    <row r="2" spans="1:255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  <c r="IU2"/>
    </row>
    <row r="3" spans="1:255" s="1" customFormat="1" ht="18" customHeight="1">
      <c r="A3" s="27" t="s">
        <v>39</v>
      </c>
      <c r="B3" s="27"/>
      <c r="C3" s="27" t="s">
        <v>2</v>
      </c>
      <c r="D3" s="27"/>
      <c r="E3" s="27"/>
      <c r="F3" s="27"/>
      <c r="G3" s="27"/>
      <c r="IQ3"/>
      <c r="IR3"/>
      <c r="IS3"/>
      <c r="IT3"/>
      <c r="IU3"/>
    </row>
    <row r="4" spans="1:255" s="1" customFormat="1" ht="18" customHeight="1">
      <c r="A4" s="2" t="s">
        <v>25</v>
      </c>
      <c r="B4" s="3"/>
      <c r="C4" s="2"/>
      <c r="D4" s="2"/>
      <c r="E4" s="2"/>
      <c r="F4" s="17"/>
      <c r="G4" s="17"/>
      <c r="IQ4"/>
      <c r="IR4"/>
      <c r="IS4"/>
      <c r="IT4"/>
      <c r="IU4"/>
    </row>
    <row r="6" spans="1:15" ht="33" customHeight="1">
      <c r="A6" s="5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8" t="s">
        <v>9</v>
      </c>
      <c r="G6" s="9" t="s">
        <v>10</v>
      </c>
      <c r="I6" s="15"/>
      <c r="J6" s="15"/>
      <c r="K6" s="15"/>
      <c r="L6" s="15"/>
      <c r="M6" s="15"/>
      <c r="N6" s="15"/>
      <c r="O6" s="15"/>
    </row>
    <row r="7" spans="1:15" ht="66" customHeight="1">
      <c r="A7" s="16">
        <v>16</v>
      </c>
      <c r="B7" s="18" t="s">
        <v>40</v>
      </c>
      <c r="C7" s="12"/>
      <c r="D7" s="13">
        <f>TIME(0,0,0)</f>
        <v>0</v>
      </c>
      <c r="E7" s="13">
        <f>TIME(0,2,3)</f>
        <v>0.001423611111111111</v>
      </c>
      <c r="F7" s="14">
        <f>E7-D7</f>
        <v>0.001423611111111111</v>
      </c>
      <c r="G7" s="12">
        <v>1</v>
      </c>
      <c r="I7" s="15"/>
      <c r="J7" s="15"/>
      <c r="K7" s="15"/>
      <c r="L7" s="15"/>
      <c r="M7" s="15"/>
      <c r="N7" s="15"/>
      <c r="O7" s="15"/>
    </row>
    <row r="8" spans="1:15" ht="66" customHeight="1">
      <c r="A8" s="16">
        <v>23</v>
      </c>
      <c r="B8" s="18" t="s">
        <v>41</v>
      </c>
      <c r="C8" s="12"/>
      <c r="D8" s="13">
        <f>TIME(0,0,0)</f>
        <v>0</v>
      </c>
      <c r="E8" s="13">
        <f>TIME(0,2,4)</f>
        <v>0.0014351851851851854</v>
      </c>
      <c r="F8" s="14">
        <f>E8-D8</f>
        <v>0.0014351851851851854</v>
      </c>
      <c r="G8" s="12">
        <f>SUM(G7)+1</f>
        <v>2</v>
      </c>
      <c r="I8" s="15"/>
      <c r="J8" s="15"/>
      <c r="K8" s="15"/>
      <c r="L8" s="15"/>
      <c r="M8" s="15"/>
      <c r="N8" s="15"/>
      <c r="O8" s="15"/>
    </row>
    <row r="9" ht="66" customHeight="1"/>
    <row r="10" ht="66" customHeight="1"/>
    <row r="11" ht="66" customHeight="1"/>
    <row r="12" ht="66" customHeight="1"/>
    <row r="13" ht="66" customHeight="1"/>
    <row r="14" ht="66" customHeight="1"/>
    <row r="15" ht="66" customHeight="1"/>
    <row r="16" ht="66" customHeight="1"/>
    <row r="17" ht="66" customHeight="1"/>
    <row r="18" ht="66" customHeight="1"/>
    <row r="19" ht="66" customHeight="1"/>
    <row r="20" ht="66" customHeight="1"/>
    <row r="21" ht="66" customHeight="1"/>
    <row r="22" ht="66" customHeight="1"/>
    <row r="23" ht="66" customHeight="1"/>
    <row r="24" ht="66" customHeight="1"/>
    <row r="25" ht="66" customHeight="1"/>
    <row r="26" ht="66" customHeight="1"/>
    <row r="27" ht="66" customHeight="1"/>
    <row r="28" ht="66" customHeight="1"/>
    <row r="29" ht="66" customHeight="1"/>
    <row r="30" ht="66" customHeight="1"/>
    <row r="31" ht="66" customHeight="1"/>
    <row r="32" ht="66" customHeight="1"/>
    <row r="33" ht="66" customHeight="1"/>
    <row r="34" ht="66" customHeight="1"/>
    <row r="35" ht="66" customHeight="1"/>
    <row r="36" ht="66" customHeight="1"/>
    <row r="37" ht="66" customHeight="1"/>
    <row r="38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U12"/>
  <sheetViews>
    <sheetView zoomScalePageLayoutView="0" workbookViewId="0" topLeftCell="A62">
      <selection activeCell="A13" sqref="A13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4" width="14.28125" style="0" customWidth="1"/>
    <col min="5" max="5" width="14.140625" style="0" customWidth="1"/>
    <col min="6" max="6" width="0" style="0" hidden="1" customWidth="1"/>
    <col min="7" max="7" width="10.7109375" style="0" customWidth="1"/>
  </cols>
  <sheetData>
    <row r="1" spans="1:255" s="1" customFormat="1" ht="18" customHeight="1">
      <c r="A1" s="26" t="s">
        <v>0</v>
      </c>
      <c r="B1" s="26"/>
      <c r="C1" s="26"/>
      <c r="D1" s="26"/>
      <c r="E1" s="26"/>
      <c r="F1" s="26"/>
      <c r="G1" s="26"/>
      <c r="IQ1"/>
      <c r="IR1"/>
      <c r="IS1"/>
      <c r="IT1"/>
      <c r="IU1"/>
    </row>
    <row r="2" spans="1:255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  <c r="IU2"/>
    </row>
    <row r="3" spans="1:255" s="1" customFormat="1" ht="18" customHeight="1">
      <c r="A3" s="27" t="s">
        <v>42</v>
      </c>
      <c r="B3" s="27"/>
      <c r="C3" s="27" t="s">
        <v>2</v>
      </c>
      <c r="D3" s="27"/>
      <c r="E3" s="27"/>
      <c r="F3" s="27"/>
      <c r="G3" s="27"/>
      <c r="IQ3"/>
      <c r="IR3"/>
      <c r="IS3"/>
      <c r="IT3"/>
      <c r="IU3"/>
    </row>
    <row r="4" spans="1:255" s="1" customFormat="1" ht="18" customHeight="1">
      <c r="A4" s="2" t="s">
        <v>25</v>
      </c>
      <c r="B4" s="3"/>
      <c r="C4" s="2"/>
      <c r="D4" s="2"/>
      <c r="E4" s="2"/>
      <c r="F4" s="17"/>
      <c r="G4" s="17"/>
      <c r="IQ4"/>
      <c r="IR4"/>
      <c r="IS4"/>
      <c r="IT4"/>
      <c r="IU4"/>
    </row>
    <row r="6" spans="1:15" ht="33" customHeight="1">
      <c r="A6" s="5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8" t="s">
        <v>9</v>
      </c>
      <c r="G6" s="9" t="s">
        <v>10</v>
      </c>
      <c r="I6" s="15"/>
      <c r="J6" s="15"/>
      <c r="K6" s="15"/>
      <c r="L6" s="15"/>
      <c r="M6" s="15"/>
      <c r="N6" s="15"/>
      <c r="O6" s="15"/>
    </row>
    <row r="7" spans="1:15" ht="66" customHeight="1">
      <c r="A7" s="10">
        <v>100</v>
      </c>
      <c r="B7" s="11" t="s">
        <v>43</v>
      </c>
      <c r="C7" s="12"/>
      <c r="D7" s="13">
        <f aca="true" t="shared" si="0" ref="D7:D12">TIME(0,0,0)</f>
        <v>0</v>
      </c>
      <c r="E7" s="13">
        <f>TIME(0,1,41)</f>
        <v>0.0011689814814814816</v>
      </c>
      <c r="F7" s="14">
        <f aca="true" t="shared" si="1" ref="F7:F12">E7-D7</f>
        <v>0.0011689814814814816</v>
      </c>
      <c r="G7" s="12">
        <v>1</v>
      </c>
      <c r="I7" s="15"/>
      <c r="J7" s="15"/>
      <c r="K7" s="15"/>
      <c r="L7" s="15"/>
      <c r="M7" s="15"/>
      <c r="N7" s="15"/>
      <c r="O7" s="15"/>
    </row>
    <row r="8" spans="1:15" ht="66" customHeight="1">
      <c r="A8" s="10">
        <v>99</v>
      </c>
      <c r="B8" s="11" t="s">
        <v>44</v>
      </c>
      <c r="C8" s="12"/>
      <c r="D8" s="13">
        <f t="shared" si="0"/>
        <v>0</v>
      </c>
      <c r="E8" s="13">
        <f>TIME(0,2,23)</f>
        <v>0.0016550925925925926</v>
      </c>
      <c r="F8" s="14">
        <f t="shared" si="1"/>
        <v>0.0016550925925925926</v>
      </c>
      <c r="G8" s="12">
        <f>SUM(G7)+1</f>
        <v>2</v>
      </c>
      <c r="I8" s="15"/>
      <c r="J8" s="15"/>
      <c r="K8" s="15"/>
      <c r="L8" s="15"/>
      <c r="M8" s="15"/>
      <c r="N8" s="15"/>
      <c r="O8" s="15"/>
    </row>
    <row r="9" spans="1:15" ht="66" customHeight="1">
      <c r="A9" s="10">
        <v>89</v>
      </c>
      <c r="B9" s="11" t="s">
        <v>45</v>
      </c>
      <c r="C9" s="12"/>
      <c r="D9" s="13">
        <f t="shared" si="0"/>
        <v>0</v>
      </c>
      <c r="E9" s="13">
        <f>TIME(0,1,38)</f>
        <v>0.0011342592592592591</v>
      </c>
      <c r="F9" s="14">
        <f t="shared" si="1"/>
        <v>0.0011342592592592591</v>
      </c>
      <c r="G9" s="12">
        <f>SUM(G8)+1</f>
        <v>3</v>
      </c>
      <c r="I9" s="15"/>
      <c r="J9" s="15"/>
      <c r="K9" s="15"/>
      <c r="L9" s="15"/>
      <c r="M9" s="15"/>
      <c r="N9" s="15"/>
      <c r="O9" s="15"/>
    </row>
    <row r="10" spans="1:15" ht="66" customHeight="1">
      <c r="A10" s="10">
        <v>80</v>
      </c>
      <c r="B10" s="11" t="s">
        <v>46</v>
      </c>
      <c r="C10" s="12"/>
      <c r="D10" s="13">
        <f t="shared" si="0"/>
        <v>0</v>
      </c>
      <c r="E10" s="13">
        <f>TIME(0,2,18)</f>
        <v>0.001597222222222222</v>
      </c>
      <c r="F10" s="14">
        <f t="shared" si="1"/>
        <v>0.001597222222222222</v>
      </c>
      <c r="G10" s="12" t="e">
        <f>SUM(#REF!)+1</f>
        <v>#REF!</v>
      </c>
      <c r="I10" s="15"/>
      <c r="J10" s="15"/>
      <c r="K10" s="15"/>
      <c r="L10" s="15"/>
      <c r="M10" s="15"/>
      <c r="N10" s="15"/>
      <c r="O10" s="15"/>
    </row>
    <row r="11" spans="1:15" ht="66" customHeight="1">
      <c r="A11" s="10">
        <v>78</v>
      </c>
      <c r="B11" s="11" t="s">
        <v>47</v>
      </c>
      <c r="C11" s="12"/>
      <c r="D11" s="13">
        <f t="shared" si="0"/>
        <v>0</v>
      </c>
      <c r="E11" s="13">
        <f>TIME(0,1,40)</f>
        <v>0.0011574074074074073</v>
      </c>
      <c r="F11" s="14">
        <f t="shared" si="1"/>
        <v>0.0011574074074074073</v>
      </c>
      <c r="G11" s="12" t="e">
        <f>SUM(G10)+1</f>
        <v>#REF!</v>
      </c>
      <c r="I11" s="15"/>
      <c r="J11" s="15"/>
      <c r="K11" s="15"/>
      <c r="L11" s="15"/>
      <c r="M11" s="15"/>
      <c r="N11" s="15"/>
      <c r="O11" s="15"/>
    </row>
    <row r="12" spans="1:15" ht="66" customHeight="1">
      <c r="A12" s="10">
        <v>76</v>
      </c>
      <c r="B12" s="11" t="s">
        <v>48</v>
      </c>
      <c r="C12" s="12"/>
      <c r="D12" s="13">
        <f t="shared" si="0"/>
        <v>0</v>
      </c>
      <c r="E12" s="13">
        <f>TIME(0,1,50)</f>
        <v>0.0012731481481481483</v>
      </c>
      <c r="F12" s="14">
        <f t="shared" si="1"/>
        <v>0.0012731481481481483</v>
      </c>
      <c r="G12" s="12" t="e">
        <f>SUM(G11)+1</f>
        <v>#REF!</v>
      </c>
      <c r="I12" s="15"/>
      <c r="J12" s="15"/>
      <c r="K12" s="15"/>
      <c r="L12" s="15"/>
      <c r="M12" s="15"/>
      <c r="N12" s="15"/>
      <c r="O12" s="15"/>
    </row>
    <row r="13" ht="66" customHeight="1"/>
    <row r="14" ht="66" customHeight="1"/>
    <row r="15" ht="66" customHeight="1"/>
    <row r="16" ht="66" customHeight="1"/>
    <row r="17" ht="66" customHeight="1"/>
    <row r="18" ht="66" customHeight="1"/>
    <row r="19" ht="66" customHeight="1"/>
    <row r="20" ht="66" customHeight="1"/>
    <row r="21" ht="66" customHeight="1"/>
    <row r="22" ht="66" customHeight="1"/>
    <row r="23" ht="66" customHeight="1"/>
    <row r="24" ht="66" customHeight="1"/>
    <row r="25" ht="66" customHeight="1"/>
    <row r="26" ht="66" customHeight="1"/>
    <row r="27" ht="66" customHeight="1"/>
    <row r="28" ht="66" customHeight="1"/>
    <row r="29" ht="66" customHeight="1"/>
    <row r="30" ht="66" customHeight="1"/>
    <row r="31" ht="66" customHeight="1"/>
    <row r="32" ht="66" customHeight="1"/>
    <row r="33" ht="66" customHeight="1"/>
    <row r="34" ht="66" customHeight="1"/>
    <row r="35" ht="66" customHeight="1"/>
    <row r="36" ht="66" customHeight="1"/>
    <row r="37" ht="66" customHeight="1"/>
    <row r="38" ht="66" customHeight="1"/>
    <row r="39" ht="66" customHeight="1"/>
    <row r="40" ht="66" customHeight="1"/>
    <row r="41" ht="66" customHeight="1"/>
    <row r="42" ht="66" customHeight="1"/>
    <row r="43" ht="66" customHeight="1"/>
    <row r="44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IU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29" t="s">
        <v>49</v>
      </c>
      <c r="C1" s="29"/>
      <c r="D1" s="29"/>
      <c r="E1" s="29"/>
      <c r="F1" s="29"/>
      <c r="IQ1"/>
      <c r="IR1"/>
      <c r="IS1"/>
      <c r="IT1"/>
      <c r="IU1"/>
    </row>
    <row r="2" spans="2:255" s="1" customFormat="1" ht="18" customHeight="1">
      <c r="B2" s="2"/>
      <c r="C2" s="2"/>
      <c r="D2" s="2"/>
      <c r="E2" s="2"/>
      <c r="F2" s="2"/>
      <c r="IQ2"/>
      <c r="IR2"/>
      <c r="IS2"/>
      <c r="IT2"/>
      <c r="IU2"/>
    </row>
    <row r="3" spans="2:255" s="1" customFormat="1" ht="18" customHeight="1">
      <c r="B3" s="27" t="str">
        <f>CONCATENATE(Žákyně!A3)</f>
        <v>Kategorie: žákyně - volná technika</v>
      </c>
      <c r="C3" s="27"/>
      <c r="D3" s="27" t="str">
        <f>CONCATENATE(Žákyně!C3)</f>
        <v>Datum: 30.12.2013</v>
      </c>
      <c r="E3" s="27"/>
      <c r="F3" s="27"/>
      <c r="IQ3"/>
      <c r="IR3"/>
      <c r="IS3"/>
      <c r="IT3"/>
      <c r="IU3"/>
    </row>
    <row r="4" spans="2:255" s="1" customFormat="1" ht="18" customHeight="1">
      <c r="B4" s="2" t="str">
        <f>CONCATENATE(Žákyně!A4)</f>
        <v>Délka tratě: 600m</v>
      </c>
      <c r="C4" s="3"/>
      <c r="D4" s="2"/>
      <c r="E4" s="17"/>
      <c r="F4" s="17"/>
      <c r="IQ4"/>
      <c r="IR4"/>
      <c r="IS4"/>
      <c r="IT4"/>
      <c r="IU4"/>
    </row>
    <row r="6" spans="2:6" ht="33" customHeight="1">
      <c r="B6" s="5" t="s">
        <v>4</v>
      </c>
      <c r="C6" s="6" t="s">
        <v>5</v>
      </c>
      <c r="D6" s="6" t="s">
        <v>6</v>
      </c>
      <c r="E6" s="6" t="s">
        <v>9</v>
      </c>
      <c r="F6" s="9" t="s">
        <v>10</v>
      </c>
    </row>
    <row r="7" spans="2:6" ht="66" customHeight="1">
      <c r="B7" s="19" t="str">
        <f>CONCATENATE(Žákyně!A10)</f>
        <v>14</v>
      </c>
      <c r="C7" s="20" t="str">
        <f>CONCATENATE(Žákyně!B10)</f>
        <v>Antošová Barbora, JBCN</v>
      </c>
      <c r="D7" s="12" t="e">
        <f>CONCATENATE(Žákyně!#REF!)</f>
        <v>#REF!</v>
      </c>
      <c r="E7" s="21">
        <f>VALUE(Žákyně!F10)</f>
        <v>0.0009837962962962964</v>
      </c>
      <c r="F7" s="12">
        <v>1</v>
      </c>
    </row>
    <row r="8" spans="2:6" ht="66" customHeight="1">
      <c r="B8" s="19" t="str">
        <f>CONCATENATE(Žákyně!A8)</f>
        <v>9</v>
      </c>
      <c r="C8" s="20" t="str">
        <f>CONCATENATE(Žákyně!B8)</f>
        <v>Vancová Kateřina, DULI</v>
      </c>
      <c r="D8" s="12" t="e">
        <f>CONCATENATE(Žákyně!#REF!)</f>
        <v>#REF!</v>
      </c>
      <c r="E8" s="21">
        <f>VALUE(Žákyně!F8)</f>
        <v>0.0010532407407407407</v>
      </c>
      <c r="F8" s="12">
        <f>(1)+F7</f>
        <v>2</v>
      </c>
    </row>
    <row r="9" spans="2:6" ht="66" customHeight="1">
      <c r="B9" s="19" t="str">
        <f>CONCATENATE(Žákyně!A9)</f>
        <v>11</v>
      </c>
      <c r="C9" s="20" t="str">
        <f>CONCATENATE(Žákyně!B9)</f>
        <v>Čermáková Sára, DULI</v>
      </c>
      <c r="D9" s="12" t="e">
        <f>CONCATENATE(Žákyně!#REF!)</f>
        <v>#REF!</v>
      </c>
      <c r="E9" s="21">
        <f>VALUE(Žákyně!F9)</f>
        <v>0.0010879629629629629</v>
      </c>
      <c r="F9" s="12">
        <f>(1)+F8</f>
        <v>3</v>
      </c>
    </row>
    <row r="10" spans="2:6" ht="66" customHeight="1">
      <c r="B10" s="19" t="str">
        <f>CONCATENATE(Žákyně!A7)</f>
        <v>3</v>
      </c>
      <c r="C10" s="20" t="str">
        <f>CONCATENATE(Žákyně!B7)</f>
        <v>Pillarová Štěpánka, DULI</v>
      </c>
      <c r="D10" s="12" t="e">
        <f>CONCATENATE(Žákyně!#REF!)</f>
        <v>#REF!</v>
      </c>
      <c r="E10" s="21">
        <f>VALUE(Žákyně!F7)</f>
        <v>0.0011111111111111111</v>
      </c>
      <c r="F10" s="12">
        <f>(1)+F9</f>
        <v>4</v>
      </c>
    </row>
    <row r="11" spans="2:6" ht="66" customHeight="1">
      <c r="B11" s="19" t="str">
        <f>CONCATENATE(Žákyně!A11)</f>
        <v>15</v>
      </c>
      <c r="C11" s="20" t="str">
        <f>CONCATENATE(Žákyně!B11)</f>
        <v>Kapčiarová Michaela, JBCN</v>
      </c>
      <c r="D11" s="12" t="e">
        <f>CONCATENATE(Žákyně!#REF!)</f>
        <v>#REF!</v>
      </c>
      <c r="E11" s="21">
        <f>VALUE(Žákyně!F11)</f>
        <v>0.0011805555555555556</v>
      </c>
      <c r="F11" s="12">
        <f>(1)+F10</f>
        <v>5</v>
      </c>
    </row>
    <row r="12" spans="2:6" ht="66" customHeight="1">
      <c r="B12" s="19" t="str">
        <f>CONCATENATE(Žákyně!A12)</f>
        <v>16</v>
      </c>
      <c r="C12" s="20" t="str">
        <f>CONCATENATE(Žákyně!B12)</f>
        <v>Břečková Aneta,SOVH</v>
      </c>
      <c r="D12" s="12" t="e">
        <f>CONCATENATE(Žákyně!#REF!)</f>
        <v>#REF!</v>
      </c>
      <c r="E12" s="21">
        <f>VALUE(Žákyně!F12)</f>
        <v>0.0011921296296296296</v>
      </c>
      <c r="F12" s="12">
        <f>(1)+F11</f>
        <v>6</v>
      </c>
    </row>
    <row r="13" ht="66" customHeight="1"/>
    <row r="14" ht="66" customHeight="1"/>
    <row r="15" ht="66" customHeight="1"/>
    <row r="16" ht="66" customHeight="1"/>
    <row r="17" ht="66" customHeight="1"/>
    <row r="18" ht="66" customHeight="1"/>
    <row r="19" ht="66" customHeight="1"/>
    <row r="20" ht="66" customHeight="1"/>
    <row r="21" ht="66" customHeight="1"/>
    <row r="22" ht="66" customHeight="1"/>
    <row r="23" ht="66" customHeight="1"/>
    <row r="24" ht="66" customHeight="1"/>
    <row r="25" ht="66" customHeight="1"/>
    <row r="26" ht="66" customHeight="1"/>
    <row r="27" ht="66" customHeight="1"/>
    <row r="28" ht="66" customHeight="1"/>
    <row r="29" ht="66" customHeight="1"/>
    <row r="30" ht="66" customHeight="1"/>
    <row r="31" ht="66" customHeight="1"/>
    <row r="32" ht="66" customHeight="1"/>
    <row r="33" ht="66" customHeight="1"/>
    <row r="34" ht="66" customHeight="1"/>
    <row r="35" ht="66" customHeight="1"/>
    <row r="36" ht="66" customHeight="1"/>
    <row r="37" ht="66" customHeight="1"/>
    <row r="38" ht="66" customHeight="1"/>
    <row r="39" ht="66" customHeight="1"/>
    <row r="40" ht="66" customHeight="1"/>
    <row r="41" ht="66" customHeight="1"/>
    <row r="42" ht="66" customHeight="1"/>
    <row r="43" ht="66" customHeight="1"/>
    <row r="44" ht="66" customHeight="1"/>
    <row r="45" ht="66" customHeight="1"/>
    <row r="46" ht="66" customHeight="1"/>
    <row r="47" ht="66" customHeight="1"/>
    <row r="48" ht="66" customHeight="1"/>
    <row r="49" ht="66" customHeight="1"/>
    <row r="50" ht="66" customHeight="1"/>
    <row r="51" ht="66" customHeight="1"/>
    <row r="52" ht="66" customHeight="1"/>
    <row r="53" ht="66" customHeight="1"/>
    <row r="54" ht="66" customHeight="1"/>
    <row r="55" ht="66" customHeight="1"/>
    <row r="56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IU12"/>
  <sheetViews>
    <sheetView zoomScalePageLayoutView="0" workbookViewId="0" topLeftCell="A1">
      <selection activeCell="D3" sqref="D3:F3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29" t="s">
        <v>49</v>
      </c>
      <c r="C1" s="29"/>
      <c r="D1" s="29"/>
      <c r="E1" s="29"/>
      <c r="F1" s="29"/>
      <c r="IQ1"/>
      <c r="IR1"/>
      <c r="IS1"/>
      <c r="IT1"/>
      <c r="IU1"/>
    </row>
    <row r="2" spans="2:255" s="1" customFormat="1" ht="18" customHeight="1">
      <c r="B2" s="2"/>
      <c r="C2" s="2"/>
      <c r="D2" s="2"/>
      <c r="E2" s="2"/>
      <c r="F2" s="2"/>
      <c r="IQ2"/>
      <c r="IR2"/>
      <c r="IS2"/>
      <c r="IT2"/>
      <c r="IU2"/>
    </row>
    <row r="3" spans="2:255" s="1" customFormat="1" ht="18" customHeight="1">
      <c r="B3" s="27" t="str">
        <f>CONCATENATE(Žáci!A3)</f>
        <v>Kategorie: žáci - volná technika</v>
      </c>
      <c r="C3" s="27"/>
      <c r="D3" s="27" t="str">
        <f>CONCATENATE(Žáci!C3)</f>
        <v>Datum: 30.12.2013</v>
      </c>
      <c r="E3" s="27"/>
      <c r="F3" s="27"/>
      <c r="IQ3"/>
      <c r="IR3"/>
      <c r="IS3"/>
      <c r="IT3"/>
      <c r="IU3"/>
    </row>
    <row r="4" spans="2:255" s="1" customFormat="1" ht="18" customHeight="1">
      <c r="B4" s="2" t="str">
        <f>CONCATENATE(Žáci!A4)</f>
        <v>Délka tratě: 600m</v>
      </c>
      <c r="C4" s="3"/>
      <c r="D4" s="2"/>
      <c r="E4" s="17"/>
      <c r="F4" s="17"/>
      <c r="IQ4"/>
      <c r="IR4"/>
      <c r="IS4"/>
      <c r="IT4"/>
      <c r="IU4"/>
    </row>
    <row r="6" spans="2:6" ht="33" customHeight="1">
      <c r="B6" s="5" t="s">
        <v>4</v>
      </c>
      <c r="C6" s="6" t="s">
        <v>5</v>
      </c>
      <c r="D6" s="6" t="s">
        <v>6</v>
      </c>
      <c r="E6" s="6" t="s">
        <v>9</v>
      </c>
      <c r="F6" s="9" t="s">
        <v>10</v>
      </c>
    </row>
    <row r="7" spans="2:6" ht="66" customHeight="1">
      <c r="B7" s="19" t="str">
        <f>CONCATENATE(Žáci!A12)</f>
        <v>28</v>
      </c>
      <c r="C7" s="20" t="str">
        <f>CONCATENATE(Žáci!B12)</f>
        <v>Tecl Matyáš, DULI</v>
      </c>
      <c r="D7" s="12" t="e">
        <f>CONCATENATE(Žákyně!#REF!)</f>
        <v>#REF!</v>
      </c>
      <c r="E7" s="21">
        <f>VALUE(Žáci!F12)</f>
        <v>0.0009606481481481481</v>
      </c>
      <c r="F7" s="12">
        <v>1</v>
      </c>
    </row>
    <row r="8" spans="2:6" ht="66" customHeight="1">
      <c r="B8" s="19" t="str">
        <f>CONCATENATE(Žáci!A11)</f>
        <v>25</v>
      </c>
      <c r="C8" s="20" t="str">
        <f>CONCATENATE(Žáci!B11)</f>
        <v>Geboský Marek, DULI</v>
      </c>
      <c r="D8" s="12" t="e">
        <f>CONCATENATE(Žákyně!#REF!)</f>
        <v>#REF!</v>
      </c>
      <c r="E8" s="21">
        <f>VALUE(Žáci!F11)</f>
        <v>0.0009953703703703704</v>
      </c>
      <c r="F8" s="12">
        <f>(1)+F7</f>
        <v>2</v>
      </c>
    </row>
    <row r="9" spans="2:6" ht="66" customHeight="1">
      <c r="B9" s="19" t="str">
        <f>CONCATENATE(Žáci!A8)</f>
        <v>12</v>
      </c>
      <c r="C9" s="20" t="str">
        <f>CONCATENATE(Žáci!B8)</f>
        <v>Zuna Ondřej, SCPL</v>
      </c>
      <c r="D9" s="12" t="e">
        <f>CONCATENATE(Žákyně!#REF!)</f>
        <v>#REF!</v>
      </c>
      <c r="E9" s="21">
        <f>VALUE(Žáci!F8)</f>
        <v>0.0010532407407407407</v>
      </c>
      <c r="F9" s="12">
        <f>(1)+F8</f>
        <v>3</v>
      </c>
    </row>
    <row r="10" spans="2:6" ht="66" customHeight="1">
      <c r="B10" s="19" t="str">
        <f>CONCATENATE(Žáci!A9)</f>
        <v>23</v>
      </c>
      <c r="C10" s="20" t="str">
        <f>CONCATENATE(Žáci!B9)</f>
        <v>Juna Josef, JBCN</v>
      </c>
      <c r="D10" s="12" t="e">
        <f>CONCATENATE(Žákyně!#REF!)</f>
        <v>#REF!</v>
      </c>
      <c r="E10" s="21">
        <f>VALUE(Žáci!F9)</f>
        <v>0.0010648148148148147</v>
      </c>
      <c r="F10" s="12">
        <f>(1)+F9</f>
        <v>4</v>
      </c>
    </row>
    <row r="11" spans="2:6" ht="66" customHeight="1">
      <c r="B11" s="19" t="str">
        <f>CONCATENATE(Žáci!A7)</f>
        <v>1</v>
      </c>
      <c r="C11" s="20" t="str">
        <f>CONCATENATE(Žáci!B7)</f>
        <v>Havle Martin, DULI</v>
      </c>
      <c r="D11" s="12" t="e">
        <f>CONCATENATE(Žákyně!#REF!)</f>
        <v>#REF!</v>
      </c>
      <c r="E11" s="21">
        <f>VALUE(Žáci!F7)</f>
        <v>0.0010879629629629629</v>
      </c>
      <c r="F11" s="12">
        <f>(1)+F10</f>
        <v>5</v>
      </c>
    </row>
    <row r="12" spans="2:6" ht="66" customHeight="1">
      <c r="B12" s="19" t="str">
        <f>CONCATENATE(Žáci!A10)</f>
        <v>24</v>
      </c>
      <c r="C12" s="20" t="str">
        <f>CONCATENATE(Žáci!B10)</f>
        <v>Sokol Petr, DULI</v>
      </c>
      <c r="D12" s="12" t="e">
        <f>CONCATENATE(Žákyně!#REF!)</f>
        <v>#REF!</v>
      </c>
      <c r="E12" s="21">
        <f>VALUE(Žáci!F10)</f>
        <v>0.0011574074074074073</v>
      </c>
      <c r="F12" s="12">
        <f>(1)+F11</f>
        <v>6</v>
      </c>
    </row>
    <row r="13" ht="66" customHeight="1"/>
    <row r="14" ht="66" customHeight="1"/>
    <row r="15" ht="66" customHeight="1"/>
    <row r="16" ht="66" customHeight="1"/>
    <row r="17" ht="66" customHeight="1"/>
    <row r="18" ht="66" customHeight="1"/>
    <row r="19" ht="66" customHeight="1"/>
    <row r="20" ht="66" customHeight="1"/>
    <row r="21" ht="66" customHeight="1"/>
    <row r="22" ht="66" customHeight="1"/>
    <row r="23" ht="66" customHeight="1"/>
    <row r="24" ht="66" customHeight="1"/>
    <row r="25" ht="66" customHeight="1"/>
    <row r="26" ht="66" customHeight="1"/>
    <row r="27" ht="66" customHeight="1"/>
    <row r="28" ht="66" customHeight="1"/>
    <row r="29" ht="66" customHeight="1"/>
    <row r="30" ht="66" customHeight="1"/>
    <row r="31" ht="66" customHeight="1"/>
    <row r="32" ht="66" customHeight="1"/>
    <row r="33" ht="66" customHeight="1"/>
    <row r="34" ht="66" customHeight="1"/>
    <row r="35" ht="66" customHeight="1"/>
    <row r="36" ht="66" customHeight="1"/>
    <row r="37" ht="66" customHeight="1"/>
    <row r="38" ht="66" customHeight="1"/>
    <row r="39" ht="66" customHeight="1"/>
    <row r="40" ht="66" customHeight="1"/>
    <row r="41" ht="66" customHeight="1"/>
    <row r="42" ht="66" customHeight="1"/>
    <row r="43" ht="66" customHeight="1"/>
    <row r="44" ht="66" customHeight="1"/>
    <row r="45" ht="66" customHeight="1"/>
    <row r="46" ht="66" customHeight="1"/>
    <row r="47" ht="66" customHeight="1"/>
    <row r="48" ht="66" customHeight="1"/>
    <row r="49" ht="66" customHeight="1"/>
    <row r="50" ht="66" customHeight="1"/>
    <row r="51" ht="66" customHeight="1"/>
    <row r="52" ht="66" customHeight="1"/>
    <row r="53" ht="66" customHeight="1"/>
    <row r="54" ht="66" customHeight="1"/>
    <row r="55" ht="66" customHeight="1"/>
    <row r="56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IU12"/>
  <sheetViews>
    <sheetView zoomScalePageLayoutView="0" workbookViewId="0" topLeftCell="A1">
      <selection activeCell="D3" sqref="D3:F3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29" t="s">
        <v>49</v>
      </c>
      <c r="C1" s="29"/>
      <c r="D1" s="29"/>
      <c r="E1" s="29"/>
      <c r="F1" s="29"/>
      <c r="IQ1"/>
      <c r="IR1"/>
      <c r="IS1"/>
      <c r="IT1"/>
      <c r="IU1"/>
    </row>
    <row r="2" spans="2:255" s="1" customFormat="1" ht="18" customHeight="1">
      <c r="B2" s="2"/>
      <c r="C2" s="2"/>
      <c r="D2" s="2"/>
      <c r="E2" s="2"/>
      <c r="F2" s="2"/>
      <c r="IQ2"/>
      <c r="IR2"/>
      <c r="IS2"/>
      <c r="IT2"/>
      <c r="IU2"/>
    </row>
    <row r="3" spans="2:255" s="1" customFormat="1" ht="18" customHeight="1">
      <c r="B3" s="27" t="str">
        <f>CONCATENATE(Dorky!A3)</f>
        <v>Kategorie: dorostenky - volná technika</v>
      </c>
      <c r="C3" s="27"/>
      <c r="D3" s="27" t="str">
        <f>CONCATENATE(Dorky!C3)</f>
        <v>Datum: 30.12.2013</v>
      </c>
      <c r="E3" s="27"/>
      <c r="F3" s="27"/>
      <c r="IQ3"/>
      <c r="IR3"/>
      <c r="IS3"/>
      <c r="IT3"/>
      <c r="IU3"/>
    </row>
    <row r="4" spans="2:255" s="1" customFormat="1" ht="18" customHeight="1">
      <c r="B4" s="2" t="str">
        <f>CONCATENATE(Dorky!A4)</f>
        <v>Délka tratě: 800m</v>
      </c>
      <c r="C4" s="3"/>
      <c r="D4" s="2"/>
      <c r="E4" s="17"/>
      <c r="F4" s="17"/>
      <c r="IQ4"/>
      <c r="IR4"/>
      <c r="IS4"/>
      <c r="IT4"/>
      <c r="IU4"/>
    </row>
    <row r="6" spans="2:6" ht="33" customHeight="1">
      <c r="B6" s="5" t="s">
        <v>4</v>
      </c>
      <c r="C6" s="6" t="s">
        <v>5</v>
      </c>
      <c r="D6" s="6" t="s">
        <v>6</v>
      </c>
      <c r="E6" s="6" t="s">
        <v>9</v>
      </c>
      <c r="F6" s="9" t="s">
        <v>10</v>
      </c>
    </row>
    <row r="7" spans="2:6" ht="66" customHeight="1">
      <c r="B7" s="22" t="str">
        <f>CONCATENATE(Dorky!A11)</f>
        <v>26</v>
      </c>
      <c r="C7" s="23" t="str">
        <f>CONCATENATE(Dorky!B11)</f>
        <v>Trdlová Adéla, JBCN</v>
      </c>
      <c r="D7" s="24"/>
      <c r="E7" s="21">
        <f>VALUE(Dorky!F11)</f>
        <v>0.0014930555555555556</v>
      </c>
      <c r="F7" s="12">
        <v>1</v>
      </c>
    </row>
    <row r="8" spans="2:6" ht="66" customHeight="1">
      <c r="B8" s="22" t="str">
        <f>CONCATENATE(Dorky!A9)</f>
        <v>24</v>
      </c>
      <c r="C8" s="23" t="str">
        <f>CONCATENATE(Dorky!B9)</f>
        <v>Suchá Petra, JBCN</v>
      </c>
      <c r="D8" s="24"/>
      <c r="E8" s="21">
        <f>VALUE(Dorky!F9)</f>
        <v>0.0015046296296296294</v>
      </c>
      <c r="F8" s="12">
        <f>SUM(F7)+1</f>
        <v>2</v>
      </c>
    </row>
    <row r="9" spans="2:6" ht="66" customHeight="1">
      <c r="B9" s="22" t="str">
        <f>CONCATENATE(Dorky!A7)</f>
        <v>19</v>
      </c>
      <c r="C9" s="23" t="str">
        <f>CONCATENATE(Dorky!B7)</f>
        <v>Paldusová Kristýna, JBCN</v>
      </c>
      <c r="D9" s="24"/>
      <c r="E9" s="21">
        <f>VALUE(Dorky!F7)</f>
        <v>0.0015162037037037036</v>
      </c>
      <c r="F9" s="12">
        <f>SUM(F8)+1</f>
        <v>3</v>
      </c>
    </row>
    <row r="10" spans="2:6" ht="66" customHeight="1">
      <c r="B10" s="22" t="str">
        <f>CONCATENATE(Dorky!A12)</f>
        <v>27</v>
      </c>
      <c r="C10" s="23" t="str">
        <f>CONCATENATE(Dorky!B12)</f>
        <v>Teclová Julie, DULI</v>
      </c>
      <c r="D10" s="24"/>
      <c r="E10" s="21">
        <f>VALUE(Dorky!F12)</f>
        <v>0.0015393518518518519</v>
      </c>
      <c r="F10" s="12">
        <f>SUM(F9)+1</f>
        <v>4</v>
      </c>
    </row>
    <row r="11" spans="2:6" ht="66" customHeight="1">
      <c r="B11" s="22" t="str">
        <f>CONCATENATE(Dorky!A10)</f>
        <v>25</v>
      </c>
      <c r="C11" s="23" t="str">
        <f>CONCATENATE(Dorky!B10)</f>
        <v>Závěrková Eliška, JBCN</v>
      </c>
      <c r="D11" s="24"/>
      <c r="E11" s="21">
        <f>VALUE(Dorky!F10)</f>
        <v>0.001597222222222222</v>
      </c>
      <c r="F11" s="12">
        <f>SUM(F10)+1</f>
        <v>5</v>
      </c>
    </row>
    <row r="12" spans="2:6" ht="66" customHeight="1">
      <c r="B12" s="22" t="str">
        <f>CONCATENATE(Dorky!A8)</f>
        <v>22</v>
      </c>
      <c r="C12" s="23" t="str">
        <f>CONCATENATE(Dorky!B8)</f>
        <v>Šaníková Tereza, JBCN</v>
      </c>
      <c r="D12" s="24"/>
      <c r="E12" s="21">
        <f>VALUE(Dorky!F8)</f>
        <v>0.0018287037037037037</v>
      </c>
      <c r="F12" s="12">
        <f>SUM(F11)+1</f>
        <v>6</v>
      </c>
    </row>
    <row r="13" ht="66" customHeight="1"/>
    <row r="14" ht="66" customHeight="1"/>
    <row r="15" ht="66" customHeight="1"/>
    <row r="16" ht="66" customHeight="1"/>
    <row r="17" ht="66" customHeight="1"/>
    <row r="18" ht="66" customHeight="1"/>
    <row r="19" ht="66" customHeight="1"/>
    <row r="20" ht="66" customHeight="1"/>
    <row r="21" ht="66" customHeight="1"/>
    <row r="22" ht="66" customHeight="1"/>
    <row r="23" ht="66" customHeight="1"/>
    <row r="24" ht="66" customHeight="1"/>
    <row r="25" ht="66" customHeight="1"/>
    <row r="26" ht="66" customHeight="1"/>
    <row r="27" ht="66" customHeight="1"/>
    <row r="28" ht="66" customHeight="1"/>
    <row r="29" ht="66" customHeight="1"/>
    <row r="30" ht="66" customHeight="1"/>
    <row r="31" ht="66" customHeight="1"/>
    <row r="32" ht="66" customHeight="1"/>
    <row r="33" ht="66" customHeight="1"/>
    <row r="34" ht="66" customHeight="1"/>
    <row r="35" ht="66" customHeight="1"/>
    <row r="36" ht="66" customHeight="1"/>
    <row r="37" ht="66" customHeight="1"/>
    <row r="38" ht="66" customHeight="1"/>
    <row r="39" ht="66" customHeight="1"/>
    <row r="40" ht="66" customHeight="1"/>
    <row r="41" ht="66" customHeight="1"/>
    <row r="42" ht="66" customHeight="1"/>
    <row r="43" ht="66" customHeight="1"/>
    <row r="44" ht="66" customHeight="1"/>
    <row r="45" ht="66" customHeight="1"/>
    <row r="46" ht="66" customHeight="1"/>
    <row r="47" ht="66" customHeight="1"/>
    <row r="48" ht="66" customHeight="1"/>
    <row r="49" ht="66" customHeight="1"/>
    <row r="50" ht="66" customHeight="1"/>
    <row r="51" ht="66" customHeight="1"/>
    <row r="52" ht="66" customHeight="1"/>
    <row r="53" ht="66" customHeight="1"/>
    <row r="54" ht="66" customHeight="1"/>
    <row r="55" ht="66" customHeight="1"/>
    <row r="56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Kožený</dc:creator>
  <cp:keywords/>
  <dc:description/>
  <cp:lastModifiedBy>Uzivatel</cp:lastModifiedBy>
  <dcterms:created xsi:type="dcterms:W3CDTF">2013-12-30T15:25:03Z</dcterms:created>
  <dcterms:modified xsi:type="dcterms:W3CDTF">2014-01-02T16:53:10Z</dcterms:modified>
  <cp:category/>
  <cp:version/>
  <cp:contentType/>
  <cp:contentStatus/>
</cp:coreProperties>
</file>