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9" firstSheet="9" activeTab="9"/>
  </bookViews>
  <sheets>
    <sheet name="Předžákyně" sheetId="1" state="hidden" r:id="rId1"/>
    <sheet name="Předžáci" sheetId="2" state="hidden" r:id="rId2"/>
    <sheet name="Žákyně" sheetId="3" state="hidden" r:id="rId3"/>
    <sheet name="Žáci" sheetId="4" state="hidden" r:id="rId4"/>
    <sheet name="Dorostenky" sheetId="5" state="hidden" r:id="rId5"/>
    <sheet name="Dorostenci" sheetId="6" state="hidden" r:id="rId6"/>
    <sheet name="ženy" sheetId="7" state="hidden" r:id="rId7"/>
    <sheet name="Muži" sheetId="8" state="hidden" r:id="rId8"/>
    <sheet name="Výsledkovka předžákyně" sheetId="9" r:id="rId9"/>
    <sheet name="Výsledkovka předžáci" sheetId="10" r:id="rId10"/>
    <sheet name="Výsledkovka žákyně" sheetId="11" r:id="rId11"/>
    <sheet name="Výsledkovka žáci" sheetId="12" r:id="rId12"/>
    <sheet name="Výsledkovka dorostenky" sheetId="13" r:id="rId13"/>
    <sheet name="Výsledkovka dorostenci" sheetId="14" r:id="rId14"/>
    <sheet name="Výsledkovka ženy" sheetId="15" r:id="rId15"/>
    <sheet name="Výsledkovka muži" sheetId="16" r:id="rId16"/>
  </sheets>
  <definedNames>
    <definedName name="_xlnm.Print_Area" localSheetId="5">'Dorostenci'!$A$1:$G$14</definedName>
    <definedName name="_xlnm.Print_Area" localSheetId="4">'Dorostenky'!$A$1:$G$12</definedName>
    <definedName name="_xlnm.Print_Area" localSheetId="7">'Muži'!$A$1:$G$19</definedName>
    <definedName name="_xlnm.Print_Area" localSheetId="1">'Předžáci'!$A$1:$G$42</definedName>
    <definedName name="_xlnm.Print_Area" localSheetId="0">'Předžákyně'!$A$1:$G$38</definedName>
    <definedName name="_xlnm.Print_Area" localSheetId="13">'Výsledkovka dorostenci'!$B$1:$F$12</definedName>
    <definedName name="_xlnm.Print_Area" localSheetId="12">'Výsledkovka dorostenky'!$B$1:$F$12</definedName>
    <definedName name="_xlnm.Print_Area" localSheetId="15">'Výsledkovka muži'!$B$1:$F$16</definedName>
    <definedName name="_xlnm.Print_Area" localSheetId="9">'Výsledkovka předžáci'!$B$1:$F$13</definedName>
    <definedName name="_xlnm.Print_Area" localSheetId="8">'Výsledkovka předžákyně'!$B$1:$F$15</definedName>
    <definedName name="_xlnm.Print_Area" localSheetId="11">'Výsledkovka žáci'!$B$1:$F$25</definedName>
    <definedName name="_xlnm.Print_Area" localSheetId="10">'Výsledkovka žákyně'!$B$1:$F$19</definedName>
    <definedName name="_xlnm.Print_Area" localSheetId="14">'Výsledkovka ženy'!$B$1:$F$11</definedName>
    <definedName name="_xlnm.Print_Area" localSheetId="3">'Žáci'!$A$1:$G$62</definedName>
    <definedName name="_xlnm.Print_Area" localSheetId="2">'Žákyně'!$A$1:$G$55</definedName>
    <definedName name="_xlnm.Print_Area" localSheetId="6">'ženy'!$A$1:$G$8</definedName>
  </definedNames>
  <calcPr fullCalcOnLoad="1"/>
</workbook>
</file>

<file path=xl/sharedStrings.xml><?xml version="1.0" encoding="utf-8"?>
<sst xmlns="http://schemas.openxmlformats.org/spreadsheetml/2006/main" count="214" uniqueCount="100">
  <si>
    <t>Startovní číslo</t>
  </si>
  <si>
    <t>Příjmení, jméno, klub</t>
  </si>
  <si>
    <t>Ročník</t>
  </si>
  <si>
    <t>Startovní čas</t>
  </si>
  <si>
    <t>Cílový čas</t>
  </si>
  <si>
    <t>Výsledný čas</t>
  </si>
  <si>
    <t>Pořadí</t>
  </si>
  <si>
    <t>Prezenční listina - JABLONECKÁ ŠESTIDENNÍ 2011</t>
  </si>
  <si>
    <t>Výsledková listina - JABLONECKÁ ŠESTIDENNÍ 2011</t>
  </si>
  <si>
    <t>Tuž Jiří, DULI</t>
  </si>
  <si>
    <t>Pávek Matyáš, DULI</t>
  </si>
  <si>
    <t>Datum: 29.12.2011</t>
  </si>
  <si>
    <t>Kategorie: předžáci - volná technika</t>
  </si>
  <si>
    <t>Bedrníková Lída, JBCN</t>
  </si>
  <si>
    <t>Smetanová Markéta, JBCN</t>
  </si>
  <si>
    <t>Masaříková gabriela, SKI JBC</t>
  </si>
  <si>
    <t>Hulswitová Kristyna, SKI JBC</t>
  </si>
  <si>
    <t>Tužévá Barbora, DULI</t>
  </si>
  <si>
    <t>Ryšánek Nick, SKI JBC</t>
  </si>
  <si>
    <t>Novák Martin, DULI</t>
  </si>
  <si>
    <t>Zeman Jiří, DULI</t>
  </si>
  <si>
    <t>Boudíková Adéla, SKI JBC</t>
  </si>
  <si>
    <t>Kracíková Petra, SKI JBC</t>
  </si>
  <si>
    <t>Kracík Josef, SKI JBC</t>
  </si>
  <si>
    <t>Jakl František, DULI</t>
  </si>
  <si>
    <t>Gebouský Ondřej, DULI</t>
  </si>
  <si>
    <t>Řáha Josef, DULI</t>
  </si>
  <si>
    <t>Švejnoha Marek, SCPL</t>
  </si>
  <si>
    <t>Matouš Jan, SKP</t>
  </si>
  <si>
    <t>Jíra Lukáš, SKP</t>
  </si>
  <si>
    <t>Michek Lukáš, SKP</t>
  </si>
  <si>
    <t>Jislová Jitka, SKP</t>
  </si>
  <si>
    <t>Musilová Magda, SKP</t>
  </si>
  <si>
    <t>Prokešová Lucie, SCPL</t>
  </si>
  <si>
    <t>Hynčicová Petra, DULI</t>
  </si>
  <si>
    <t>Peterková Eliška, SPVR</t>
  </si>
  <si>
    <t>Benešová Alena, JIJD</t>
  </si>
  <si>
    <t>Puskarčíková Anna, JIJD</t>
  </si>
  <si>
    <t>Lelek Miroslav, JIJD</t>
  </si>
  <si>
    <t>Ligaun Aleš, JIJD</t>
  </si>
  <si>
    <t>Kittel Marek, JIJD</t>
  </si>
  <si>
    <t>Vancová Kateřina, DULI</t>
  </si>
  <si>
    <t>Pillerová Štěpánka, DULI</t>
  </si>
  <si>
    <t>Marxová Gabriela, SKI JBC</t>
  </si>
  <si>
    <t>Švejdová Kamila, SKSV</t>
  </si>
  <si>
    <t>Možuchová Tereza, SKI JBC</t>
  </si>
  <si>
    <t>Hujerová Eliška, SKI JBC</t>
  </si>
  <si>
    <t>Kapčiarová Michaela, SKI JBC</t>
  </si>
  <si>
    <t>Vančurová Anna, JBCN</t>
  </si>
  <si>
    <t>Junová natálie, DULI</t>
  </si>
  <si>
    <t>Hujerová Tereza, SKI JBC</t>
  </si>
  <si>
    <t>Marxová Pavla, SKI JBC</t>
  </si>
  <si>
    <t>Faltová Dominika, SKI JBC</t>
  </si>
  <si>
    <t>Smetanová Barbora, SKI JBC</t>
  </si>
  <si>
    <t>Hájek Matěj, SKI JBC</t>
  </si>
  <si>
    <t>Brynda Vojtěch, SKI JBC</t>
  </si>
  <si>
    <t>Kapčiar Tomáš, SKI JBC</t>
  </si>
  <si>
    <t>Diděnko Saša, SKI JBC</t>
  </si>
  <si>
    <t>Ondřej Štěpán, SKI JBC</t>
  </si>
  <si>
    <t>Lehký Matyáš, SKI JBC</t>
  </si>
  <si>
    <t>Tecl Matyáš, DULI</t>
  </si>
  <si>
    <t>Juna Josef, DULI</t>
  </si>
  <si>
    <t>Gebouský Marek, DULI</t>
  </si>
  <si>
    <t>Havle Martin, DULI</t>
  </si>
  <si>
    <t>Koffer Tomáš, DULI</t>
  </si>
  <si>
    <t>Kysilka Tomáš, DULI</t>
  </si>
  <si>
    <t>Kopal Vilém, SKI JBC</t>
  </si>
  <si>
    <t>Lukeš Tomáš, SKIJ</t>
  </si>
  <si>
    <t>Dufek Tomáš, SETA</t>
  </si>
  <si>
    <t>Švejda Jakub, SKSV</t>
  </si>
  <si>
    <t>Švejda Jan, SKSV</t>
  </si>
  <si>
    <t>Faltová Natálie, SKI JBC</t>
  </si>
  <si>
    <t>Hable Diana, SKI JBC</t>
  </si>
  <si>
    <t>Machač Šimon, SKI JBC</t>
  </si>
  <si>
    <t>Pažoutová Martina, SKI JBC</t>
  </si>
  <si>
    <t>Machač Štěpán, SKI JBC</t>
  </si>
  <si>
    <t>Bříza Matěj, SKI JBC</t>
  </si>
  <si>
    <t>Boudík Jiří, SKI JBC</t>
  </si>
  <si>
    <t>Lopota Martin, DULI</t>
  </si>
  <si>
    <t>Máka Daniel, DULI</t>
  </si>
  <si>
    <t>Bartoň Jan, DULI</t>
  </si>
  <si>
    <t>Gráf Jakub, DULI</t>
  </si>
  <si>
    <t>Kožíšek Dušan, DULI</t>
  </si>
  <si>
    <t>Horčička Jiří, DULI</t>
  </si>
  <si>
    <t>Kategorie: muži - volná technika</t>
  </si>
  <si>
    <t>Délka tratě: 1200 m</t>
  </si>
  <si>
    <t>Délka tratě: 1800 m</t>
  </si>
  <si>
    <t>Délka tratě: 2400 m</t>
  </si>
  <si>
    <t>Délka tratě: 600 m</t>
  </si>
  <si>
    <t>Kategorie: předžákyně - volná technika</t>
  </si>
  <si>
    <t>Kategorie: žákyně - volná technika</t>
  </si>
  <si>
    <t>Kategorie: žáci - volná technika</t>
  </si>
  <si>
    <t>Hamr Jan, DULI</t>
  </si>
  <si>
    <t>Kategorie: dorostenky - volná technika</t>
  </si>
  <si>
    <t>Kategorie: dorostenci - volná technika</t>
  </si>
  <si>
    <t>Kategorie: ženy - volná technika</t>
  </si>
  <si>
    <t>Hable Rudolf, SKI JBC</t>
  </si>
  <si>
    <t>Koucká Zuzana, SETA</t>
  </si>
  <si>
    <t>Lehká Gabriela, SKI JBC</t>
  </si>
  <si>
    <t>Jetmarová Jana, SKI JBC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</si>
</sst>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5"/>
      <color indexed="8"/>
      <name val="Arial"/>
      <family val="2"/>
    </font>
    <font>
      <b/>
      <sz val="15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164" fontId="23" fillId="11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0" fontId="22" fillId="24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14" fontId="18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6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57421875" style="0" customWidth="1"/>
    <col min="6" max="6" width="0" style="0" hidden="1" customWidth="1"/>
    <col min="7" max="7" width="10.7109375" style="0" customWidth="1"/>
  </cols>
  <sheetData>
    <row r="1" spans="1:254" s="1" customFormat="1" ht="18" customHeight="1">
      <c r="A1" s="35" t="s">
        <v>7</v>
      </c>
      <c r="B1" s="35"/>
      <c r="C1" s="35"/>
      <c r="D1" s="35"/>
      <c r="E1" s="35"/>
      <c r="F1" s="35"/>
      <c r="G1" s="35"/>
      <c r="IQ1"/>
      <c r="IR1"/>
      <c r="IS1"/>
      <c r="IT1"/>
    </row>
    <row r="2" spans="1:254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</row>
    <row r="3" spans="1:254" s="1" customFormat="1" ht="18" customHeight="1">
      <c r="A3" s="36" t="s">
        <v>89</v>
      </c>
      <c r="B3" s="36"/>
      <c r="C3" s="37" t="s">
        <v>11</v>
      </c>
      <c r="D3" s="37"/>
      <c r="E3" s="37"/>
      <c r="F3" s="37"/>
      <c r="G3" s="37"/>
      <c r="IQ3"/>
      <c r="IR3"/>
      <c r="IS3"/>
      <c r="IT3"/>
    </row>
    <row r="4" spans="1:254" s="1" customFormat="1" ht="18" customHeight="1">
      <c r="A4" s="2" t="s">
        <v>88</v>
      </c>
      <c r="B4" s="3"/>
      <c r="F4" s="4"/>
      <c r="G4" s="4"/>
      <c r="IQ4"/>
      <c r="IR4"/>
      <c r="IS4"/>
      <c r="IT4"/>
    </row>
    <row r="6" spans="1:7" ht="33" customHeight="1">
      <c r="A6" s="5" t="s">
        <v>0</v>
      </c>
      <c r="B6" s="6" t="s">
        <v>1</v>
      </c>
      <c r="C6" s="6" t="s">
        <v>2</v>
      </c>
      <c r="D6" s="7" t="s">
        <v>3</v>
      </c>
      <c r="E6" s="7" t="s">
        <v>4</v>
      </c>
      <c r="F6" s="8" t="s">
        <v>5</v>
      </c>
      <c r="G6" s="9" t="s">
        <v>6</v>
      </c>
    </row>
    <row r="7" spans="1:7" ht="66" customHeight="1">
      <c r="A7" s="10">
        <v>5</v>
      </c>
      <c r="B7" s="11" t="s">
        <v>13</v>
      </c>
      <c r="C7" s="12"/>
      <c r="D7" s="13">
        <f aca="true" t="shared" si="0" ref="D7:D15">TIME(0,0,0)</f>
        <v>0</v>
      </c>
      <c r="E7" s="13">
        <f>TIME(0,4,46)</f>
        <v>0.003310185185185185</v>
      </c>
      <c r="F7" s="14">
        <f aca="true" t="shared" si="1" ref="F7:F38">E7-D7</f>
        <v>0.003310185185185185</v>
      </c>
      <c r="G7" s="12">
        <v>1</v>
      </c>
    </row>
    <row r="8" spans="1:7" ht="66" customHeight="1">
      <c r="A8" s="10">
        <v>6</v>
      </c>
      <c r="B8" s="11" t="s">
        <v>35</v>
      </c>
      <c r="C8" s="12"/>
      <c r="D8" s="13">
        <f t="shared" si="0"/>
        <v>0</v>
      </c>
      <c r="E8" s="13">
        <f>TIME(0,3,4)</f>
        <v>0.0021296296296296298</v>
      </c>
      <c r="F8" s="14">
        <f t="shared" si="1"/>
        <v>0.0021296296296296298</v>
      </c>
      <c r="G8" s="12">
        <f aca="true" t="shared" si="2" ref="G8:G39">SUM(G7)+1</f>
        <v>2</v>
      </c>
    </row>
    <row r="9" spans="1:7" ht="66" customHeight="1">
      <c r="A9" s="10">
        <v>8</v>
      </c>
      <c r="B9" s="11" t="s">
        <v>14</v>
      </c>
      <c r="C9" s="12"/>
      <c r="D9" s="13">
        <f t="shared" si="0"/>
        <v>0</v>
      </c>
      <c r="E9" s="13">
        <f>TIME(0,3,40)</f>
        <v>0.002546296296296296</v>
      </c>
      <c r="F9" s="14">
        <f t="shared" si="1"/>
        <v>0.002546296296296296</v>
      </c>
      <c r="G9" s="12">
        <f t="shared" si="2"/>
        <v>3</v>
      </c>
    </row>
    <row r="10" spans="1:7" ht="66" customHeight="1">
      <c r="A10" s="10">
        <v>109</v>
      </c>
      <c r="B10" s="11" t="s">
        <v>15</v>
      </c>
      <c r="C10" s="12"/>
      <c r="D10" s="13">
        <f t="shared" si="0"/>
        <v>0</v>
      </c>
      <c r="E10" s="13">
        <f>TIME(0,2,3)</f>
        <v>0.001423611111111111</v>
      </c>
      <c r="F10" s="14">
        <f t="shared" si="1"/>
        <v>0.001423611111111111</v>
      </c>
      <c r="G10" s="12">
        <f t="shared" si="2"/>
        <v>4</v>
      </c>
    </row>
    <row r="11" spans="1:7" ht="66" customHeight="1">
      <c r="A11" s="10">
        <v>118</v>
      </c>
      <c r="B11" s="11" t="s">
        <v>16</v>
      </c>
      <c r="C11" s="12"/>
      <c r="D11" s="13">
        <f t="shared" si="0"/>
        <v>0</v>
      </c>
      <c r="E11" s="13">
        <f>TIME(0,4,25)</f>
        <v>0.0030671296296296297</v>
      </c>
      <c r="F11" s="14">
        <f t="shared" si="1"/>
        <v>0.0030671296296296297</v>
      </c>
      <c r="G11" s="12">
        <f t="shared" si="2"/>
        <v>5</v>
      </c>
    </row>
    <row r="12" spans="1:7" ht="66" customHeight="1">
      <c r="A12" s="10">
        <v>121</v>
      </c>
      <c r="B12" s="11" t="s">
        <v>17</v>
      </c>
      <c r="C12" s="12"/>
      <c r="D12" s="13">
        <f t="shared" si="0"/>
        <v>0</v>
      </c>
      <c r="E12" s="13">
        <f>TIME(0,2,15)</f>
        <v>0.0015624999999999999</v>
      </c>
      <c r="F12" s="14">
        <f t="shared" si="1"/>
        <v>0.0015624999999999999</v>
      </c>
      <c r="G12" s="12">
        <f t="shared" si="2"/>
        <v>6</v>
      </c>
    </row>
    <row r="13" spans="1:7" ht="66" customHeight="1">
      <c r="A13" s="10">
        <v>123</v>
      </c>
      <c r="B13" s="11" t="s">
        <v>71</v>
      </c>
      <c r="C13" s="12"/>
      <c r="D13" s="13">
        <f t="shared" si="0"/>
        <v>0</v>
      </c>
      <c r="E13" s="13">
        <f>TIME(0,4,3)</f>
        <v>0.0028124999999999995</v>
      </c>
      <c r="F13" s="14">
        <f t="shared" si="1"/>
        <v>0.0028124999999999995</v>
      </c>
      <c r="G13" s="12">
        <f t="shared" si="2"/>
        <v>7</v>
      </c>
    </row>
    <row r="14" spans="1:7" ht="66" customHeight="1">
      <c r="A14" s="10">
        <v>124</v>
      </c>
      <c r="B14" s="11" t="s">
        <v>72</v>
      </c>
      <c r="C14" s="12"/>
      <c r="D14" s="13">
        <f t="shared" si="0"/>
        <v>0</v>
      </c>
      <c r="E14" s="13">
        <f>TIME(0,3,25)</f>
        <v>0.002372685185185185</v>
      </c>
      <c r="F14" s="14">
        <f t="shared" si="1"/>
        <v>0.002372685185185185</v>
      </c>
      <c r="G14" s="12">
        <f t="shared" si="2"/>
        <v>8</v>
      </c>
    </row>
    <row r="15" spans="1:7" ht="66" customHeight="1">
      <c r="A15" s="10">
        <v>22</v>
      </c>
      <c r="B15" s="11" t="s">
        <v>74</v>
      </c>
      <c r="C15" s="12"/>
      <c r="D15" s="13">
        <f t="shared" si="0"/>
        <v>0</v>
      </c>
      <c r="E15" s="13">
        <f>TIME(0,2,36)</f>
        <v>0.0018055555555555557</v>
      </c>
      <c r="F15" s="14">
        <f t="shared" si="1"/>
        <v>0.0018055555555555557</v>
      </c>
      <c r="G15" s="12">
        <f t="shared" si="2"/>
        <v>9</v>
      </c>
    </row>
    <row r="16" spans="1:7" ht="66" customHeight="1">
      <c r="A16" s="28"/>
      <c r="B16" s="11"/>
      <c r="C16" s="12"/>
      <c r="D16" s="13"/>
      <c r="E16" s="13"/>
      <c r="F16" s="14">
        <f t="shared" si="1"/>
        <v>0</v>
      </c>
      <c r="G16" s="12">
        <f t="shared" si="2"/>
        <v>10</v>
      </c>
    </row>
    <row r="17" spans="1:7" ht="66" customHeight="1">
      <c r="A17" s="28"/>
      <c r="B17" s="11"/>
      <c r="C17" s="12"/>
      <c r="D17" s="13"/>
      <c r="E17" s="13"/>
      <c r="F17" s="14">
        <f t="shared" si="1"/>
        <v>0</v>
      </c>
      <c r="G17" s="12">
        <f t="shared" si="2"/>
        <v>11</v>
      </c>
    </row>
    <row r="18" spans="1:7" ht="66" customHeight="1">
      <c r="A18" s="28"/>
      <c r="B18" s="11"/>
      <c r="C18" s="12"/>
      <c r="D18" s="13"/>
      <c r="E18" s="13"/>
      <c r="F18" s="14">
        <f t="shared" si="1"/>
        <v>0</v>
      </c>
      <c r="G18" s="12">
        <f t="shared" si="2"/>
        <v>12</v>
      </c>
    </row>
    <row r="19" spans="1:7" ht="66" customHeight="1">
      <c r="A19" s="28"/>
      <c r="B19" s="11"/>
      <c r="C19" s="12"/>
      <c r="D19" s="13"/>
      <c r="E19" s="13"/>
      <c r="F19" s="14">
        <f t="shared" si="1"/>
        <v>0</v>
      </c>
      <c r="G19" s="12">
        <f t="shared" si="2"/>
        <v>13</v>
      </c>
    </row>
    <row r="20" spans="1:7" ht="66" customHeight="1">
      <c r="A20" s="28"/>
      <c r="B20" s="11"/>
      <c r="C20" s="12"/>
      <c r="D20" s="13"/>
      <c r="E20" s="13"/>
      <c r="F20" s="14">
        <f t="shared" si="1"/>
        <v>0</v>
      </c>
      <c r="G20" s="12">
        <f t="shared" si="2"/>
        <v>14</v>
      </c>
    </row>
    <row r="21" spans="1:7" ht="66" customHeight="1">
      <c r="A21" s="28"/>
      <c r="B21" s="11"/>
      <c r="C21" s="12"/>
      <c r="D21" s="13"/>
      <c r="E21" s="13"/>
      <c r="F21" s="14">
        <f t="shared" si="1"/>
        <v>0</v>
      </c>
      <c r="G21" s="12">
        <f t="shared" si="2"/>
        <v>15</v>
      </c>
    </row>
    <row r="22" spans="1:7" ht="66" customHeight="1">
      <c r="A22" s="28"/>
      <c r="B22" s="11"/>
      <c r="C22" s="12"/>
      <c r="D22" s="13"/>
      <c r="E22" s="13"/>
      <c r="F22" s="14">
        <f t="shared" si="1"/>
        <v>0</v>
      </c>
      <c r="G22" s="12">
        <f t="shared" si="2"/>
        <v>16</v>
      </c>
    </row>
    <row r="23" spans="1:7" ht="66" customHeight="1">
      <c r="A23" s="28"/>
      <c r="B23" s="11"/>
      <c r="C23" s="12"/>
      <c r="D23" s="13"/>
      <c r="E23" s="13"/>
      <c r="F23" s="14">
        <f t="shared" si="1"/>
        <v>0</v>
      </c>
      <c r="G23" s="12">
        <f t="shared" si="2"/>
        <v>17</v>
      </c>
    </row>
    <row r="24" spans="1:7" ht="66" customHeight="1">
      <c r="A24" s="28"/>
      <c r="B24" s="11"/>
      <c r="C24" s="12"/>
      <c r="D24" s="13"/>
      <c r="E24" s="13"/>
      <c r="F24" s="14">
        <f t="shared" si="1"/>
        <v>0</v>
      </c>
      <c r="G24" s="12">
        <f t="shared" si="2"/>
        <v>18</v>
      </c>
    </row>
    <row r="25" spans="1:7" ht="66" customHeight="1">
      <c r="A25" s="28"/>
      <c r="B25" s="11"/>
      <c r="C25" s="12"/>
      <c r="D25" s="13"/>
      <c r="E25" s="13"/>
      <c r="F25" s="14">
        <f t="shared" si="1"/>
        <v>0</v>
      </c>
      <c r="G25" s="12">
        <f t="shared" si="2"/>
        <v>19</v>
      </c>
    </row>
    <row r="26" spans="1:7" ht="66" customHeight="1">
      <c r="A26" s="28"/>
      <c r="B26" s="11"/>
      <c r="C26" s="12"/>
      <c r="D26" s="13"/>
      <c r="E26" s="13"/>
      <c r="F26" s="14">
        <f t="shared" si="1"/>
        <v>0</v>
      </c>
      <c r="G26" s="12">
        <f t="shared" si="2"/>
        <v>20</v>
      </c>
    </row>
    <row r="27" spans="1:7" ht="66" customHeight="1">
      <c r="A27" s="28"/>
      <c r="B27" s="11"/>
      <c r="C27" s="12"/>
      <c r="D27" s="13"/>
      <c r="E27" s="13"/>
      <c r="F27" s="14">
        <f t="shared" si="1"/>
        <v>0</v>
      </c>
      <c r="G27" s="12">
        <f t="shared" si="2"/>
        <v>21</v>
      </c>
    </row>
    <row r="28" spans="1:7" ht="66" customHeight="1">
      <c r="A28" s="28"/>
      <c r="B28" s="11"/>
      <c r="C28" s="12"/>
      <c r="D28" s="13"/>
      <c r="E28" s="13"/>
      <c r="F28" s="14">
        <f t="shared" si="1"/>
        <v>0</v>
      </c>
      <c r="G28" s="12">
        <f t="shared" si="2"/>
        <v>22</v>
      </c>
    </row>
    <row r="29" spans="1:7" ht="66" customHeight="1">
      <c r="A29" s="28"/>
      <c r="B29" s="11"/>
      <c r="C29" s="12"/>
      <c r="D29" s="13"/>
      <c r="E29" s="13"/>
      <c r="F29" s="14">
        <f t="shared" si="1"/>
        <v>0</v>
      </c>
      <c r="G29" s="12">
        <f t="shared" si="2"/>
        <v>23</v>
      </c>
    </row>
    <row r="30" spans="1:7" ht="66" customHeight="1">
      <c r="A30" s="28"/>
      <c r="B30" s="11"/>
      <c r="C30" s="12"/>
      <c r="D30" s="13"/>
      <c r="E30" s="13"/>
      <c r="F30" s="14">
        <f t="shared" si="1"/>
        <v>0</v>
      </c>
      <c r="G30" s="12">
        <f t="shared" si="2"/>
        <v>24</v>
      </c>
    </row>
    <row r="31" spans="1:7" ht="66" customHeight="1">
      <c r="A31" s="28"/>
      <c r="B31" s="11"/>
      <c r="C31" s="12"/>
      <c r="D31" s="13"/>
      <c r="E31" s="13"/>
      <c r="F31" s="14">
        <f t="shared" si="1"/>
        <v>0</v>
      </c>
      <c r="G31" s="12">
        <f t="shared" si="2"/>
        <v>25</v>
      </c>
    </row>
    <row r="32" spans="1:7" ht="66" customHeight="1">
      <c r="A32" s="28"/>
      <c r="B32" s="11"/>
      <c r="C32" s="12"/>
      <c r="D32" s="13"/>
      <c r="E32" s="13"/>
      <c r="F32" s="14">
        <f t="shared" si="1"/>
        <v>0</v>
      </c>
      <c r="G32" s="12">
        <f t="shared" si="2"/>
        <v>26</v>
      </c>
    </row>
    <row r="33" spans="1:7" ht="66" customHeight="1">
      <c r="A33" s="28"/>
      <c r="B33" s="11"/>
      <c r="C33" s="12"/>
      <c r="D33" s="13"/>
      <c r="E33" s="13"/>
      <c r="F33" s="14">
        <f t="shared" si="1"/>
        <v>0</v>
      </c>
      <c r="G33" s="12">
        <f t="shared" si="2"/>
        <v>27</v>
      </c>
    </row>
    <row r="34" spans="1:7" ht="66" customHeight="1">
      <c r="A34" s="28"/>
      <c r="B34" s="29"/>
      <c r="C34" s="12"/>
      <c r="D34" s="13"/>
      <c r="E34" s="13"/>
      <c r="F34" s="14">
        <f t="shared" si="1"/>
        <v>0</v>
      </c>
      <c r="G34" s="12">
        <f t="shared" si="2"/>
        <v>28</v>
      </c>
    </row>
    <row r="35" spans="1:7" ht="66" customHeight="1">
      <c r="A35" s="28"/>
      <c r="B35" s="27"/>
      <c r="C35" s="12"/>
      <c r="D35" s="13"/>
      <c r="E35" s="13"/>
      <c r="F35" s="14">
        <f t="shared" si="1"/>
        <v>0</v>
      </c>
      <c r="G35" s="12">
        <f t="shared" si="2"/>
        <v>29</v>
      </c>
    </row>
    <row r="36" spans="1:7" ht="66" customHeight="1">
      <c r="A36" s="28"/>
      <c r="B36" s="29"/>
      <c r="C36" s="12"/>
      <c r="D36" s="13"/>
      <c r="E36" s="13"/>
      <c r="F36" s="14">
        <f t="shared" si="1"/>
        <v>0</v>
      </c>
      <c r="G36" s="12">
        <f t="shared" si="2"/>
        <v>30</v>
      </c>
    </row>
    <row r="37" spans="1:7" ht="66" customHeight="1">
      <c r="A37" s="10"/>
      <c r="B37" s="11"/>
      <c r="C37" s="12"/>
      <c r="D37" s="13"/>
      <c r="E37" s="13"/>
      <c r="F37" s="14">
        <f t="shared" si="1"/>
        <v>0</v>
      </c>
      <c r="G37" s="12">
        <f t="shared" si="2"/>
        <v>31</v>
      </c>
    </row>
    <row r="38" spans="1:7" ht="66" customHeight="1">
      <c r="A38" s="10"/>
      <c r="B38" s="11"/>
      <c r="C38" s="12"/>
      <c r="D38" s="13"/>
      <c r="E38" s="13"/>
      <c r="F38" s="14">
        <f t="shared" si="1"/>
        <v>0</v>
      </c>
      <c r="G38" s="12">
        <f t="shared" si="2"/>
        <v>32</v>
      </c>
    </row>
    <row r="39" spans="1:7" ht="66" customHeight="1">
      <c r="A39" s="10"/>
      <c r="B39" s="11"/>
      <c r="C39" s="12"/>
      <c r="D39" s="13"/>
      <c r="E39" s="13"/>
      <c r="F39" s="14">
        <f aca="true" t="shared" si="3" ref="F39:F56">E39-D39</f>
        <v>0</v>
      </c>
      <c r="G39" s="12">
        <f t="shared" si="2"/>
        <v>33</v>
      </c>
    </row>
    <row r="40" spans="1:7" ht="66" customHeight="1">
      <c r="A40" s="10"/>
      <c r="B40" s="11"/>
      <c r="C40" s="12"/>
      <c r="D40" s="13">
        <f aca="true" t="shared" si="4" ref="D40:E56">TIME(0,0,0)</f>
        <v>0</v>
      </c>
      <c r="E40" s="13">
        <f t="shared" si="4"/>
        <v>0</v>
      </c>
      <c r="F40" s="14">
        <f t="shared" si="3"/>
        <v>0</v>
      </c>
      <c r="G40" s="12">
        <f aca="true" t="shared" si="5" ref="G40:G56">SUM(G39)+1</f>
        <v>34</v>
      </c>
    </row>
    <row r="41" spans="1:7" ht="66" customHeight="1">
      <c r="A41" s="10"/>
      <c r="B41" s="11"/>
      <c r="C41" s="12"/>
      <c r="D41" s="13">
        <f t="shared" si="4"/>
        <v>0</v>
      </c>
      <c r="E41" s="13">
        <f t="shared" si="4"/>
        <v>0</v>
      </c>
      <c r="F41" s="14">
        <f t="shared" si="3"/>
        <v>0</v>
      </c>
      <c r="G41" s="12">
        <f t="shared" si="5"/>
        <v>35</v>
      </c>
    </row>
    <row r="42" spans="1:7" ht="66" customHeight="1">
      <c r="A42" s="10"/>
      <c r="B42" s="11"/>
      <c r="C42" s="12"/>
      <c r="D42" s="13">
        <f t="shared" si="4"/>
        <v>0</v>
      </c>
      <c r="E42" s="13">
        <f t="shared" si="4"/>
        <v>0</v>
      </c>
      <c r="F42" s="14">
        <f t="shared" si="3"/>
        <v>0</v>
      </c>
      <c r="G42" s="12">
        <f t="shared" si="5"/>
        <v>36</v>
      </c>
    </row>
    <row r="43" spans="1:7" ht="66" customHeight="1">
      <c r="A43" s="10"/>
      <c r="B43" s="11"/>
      <c r="C43" s="12"/>
      <c r="D43" s="13">
        <f t="shared" si="4"/>
        <v>0</v>
      </c>
      <c r="E43" s="13">
        <f t="shared" si="4"/>
        <v>0</v>
      </c>
      <c r="F43" s="14">
        <f t="shared" si="3"/>
        <v>0</v>
      </c>
      <c r="G43" s="12">
        <f t="shared" si="5"/>
        <v>37</v>
      </c>
    </row>
    <row r="44" spans="1:7" ht="66" customHeight="1">
      <c r="A44" s="10"/>
      <c r="B44" s="11"/>
      <c r="C44" s="12"/>
      <c r="D44" s="13">
        <f t="shared" si="4"/>
        <v>0</v>
      </c>
      <c r="E44" s="13">
        <f t="shared" si="4"/>
        <v>0</v>
      </c>
      <c r="F44" s="14">
        <f t="shared" si="3"/>
        <v>0</v>
      </c>
      <c r="G44" s="12">
        <f t="shared" si="5"/>
        <v>38</v>
      </c>
    </row>
    <row r="45" spans="1:7" ht="66" customHeight="1">
      <c r="A45" s="10"/>
      <c r="B45" s="11"/>
      <c r="C45" s="12"/>
      <c r="D45" s="13">
        <f t="shared" si="4"/>
        <v>0</v>
      </c>
      <c r="E45" s="13">
        <f t="shared" si="4"/>
        <v>0</v>
      </c>
      <c r="F45" s="14">
        <f t="shared" si="3"/>
        <v>0</v>
      </c>
      <c r="G45" s="12">
        <f t="shared" si="5"/>
        <v>39</v>
      </c>
    </row>
    <row r="46" spans="1:7" ht="66" customHeight="1">
      <c r="A46" s="10"/>
      <c r="B46" s="11"/>
      <c r="C46" s="12"/>
      <c r="D46" s="13">
        <f t="shared" si="4"/>
        <v>0</v>
      </c>
      <c r="E46" s="13">
        <f t="shared" si="4"/>
        <v>0</v>
      </c>
      <c r="F46" s="14">
        <f t="shared" si="3"/>
        <v>0</v>
      </c>
      <c r="G46" s="12">
        <f t="shared" si="5"/>
        <v>40</v>
      </c>
    </row>
    <row r="47" spans="1:7" ht="66" customHeight="1">
      <c r="A47" s="10"/>
      <c r="B47" s="11"/>
      <c r="C47" s="12"/>
      <c r="D47" s="13">
        <f t="shared" si="4"/>
        <v>0</v>
      </c>
      <c r="E47" s="13">
        <f t="shared" si="4"/>
        <v>0</v>
      </c>
      <c r="F47" s="14">
        <f t="shared" si="3"/>
        <v>0</v>
      </c>
      <c r="G47" s="12">
        <f t="shared" si="5"/>
        <v>41</v>
      </c>
    </row>
    <row r="48" spans="1:7" ht="66" customHeight="1">
      <c r="A48" s="10"/>
      <c r="B48" s="11"/>
      <c r="C48" s="12"/>
      <c r="D48" s="13">
        <f t="shared" si="4"/>
        <v>0</v>
      </c>
      <c r="E48" s="13">
        <f t="shared" si="4"/>
        <v>0</v>
      </c>
      <c r="F48" s="14">
        <f t="shared" si="3"/>
        <v>0</v>
      </c>
      <c r="G48" s="12">
        <f t="shared" si="5"/>
        <v>42</v>
      </c>
    </row>
    <row r="49" spans="1:7" ht="66" customHeight="1">
      <c r="A49" s="10"/>
      <c r="B49" s="11"/>
      <c r="C49" s="12"/>
      <c r="D49" s="13">
        <f t="shared" si="4"/>
        <v>0</v>
      </c>
      <c r="E49" s="13">
        <f t="shared" si="4"/>
        <v>0</v>
      </c>
      <c r="F49" s="14">
        <f t="shared" si="3"/>
        <v>0</v>
      </c>
      <c r="G49" s="12">
        <f t="shared" si="5"/>
        <v>43</v>
      </c>
    </row>
    <row r="50" spans="1:7" ht="66" customHeight="1">
      <c r="A50" s="10"/>
      <c r="B50" s="11"/>
      <c r="C50" s="12"/>
      <c r="D50" s="13">
        <f t="shared" si="4"/>
        <v>0</v>
      </c>
      <c r="E50" s="13">
        <f t="shared" si="4"/>
        <v>0</v>
      </c>
      <c r="F50" s="14">
        <f t="shared" si="3"/>
        <v>0</v>
      </c>
      <c r="G50" s="12">
        <f t="shared" si="5"/>
        <v>44</v>
      </c>
    </row>
    <row r="51" spans="1:7" ht="66" customHeight="1">
      <c r="A51" s="10"/>
      <c r="B51" s="11"/>
      <c r="C51" s="12"/>
      <c r="D51" s="13">
        <f t="shared" si="4"/>
        <v>0</v>
      </c>
      <c r="E51" s="13">
        <f t="shared" si="4"/>
        <v>0</v>
      </c>
      <c r="F51" s="14">
        <f t="shared" si="3"/>
        <v>0</v>
      </c>
      <c r="G51" s="12">
        <f t="shared" si="5"/>
        <v>45</v>
      </c>
    </row>
    <row r="52" spans="1:7" ht="66" customHeight="1">
      <c r="A52" s="10"/>
      <c r="B52" s="11"/>
      <c r="C52" s="12"/>
      <c r="D52" s="13">
        <f t="shared" si="4"/>
        <v>0</v>
      </c>
      <c r="E52" s="13">
        <f t="shared" si="4"/>
        <v>0</v>
      </c>
      <c r="F52" s="14">
        <f t="shared" si="3"/>
        <v>0</v>
      </c>
      <c r="G52" s="12">
        <f t="shared" si="5"/>
        <v>46</v>
      </c>
    </row>
    <row r="53" spans="1:7" ht="66" customHeight="1">
      <c r="A53" s="10"/>
      <c r="B53" s="11"/>
      <c r="C53" s="12"/>
      <c r="D53" s="13">
        <f t="shared" si="4"/>
        <v>0</v>
      </c>
      <c r="E53" s="13">
        <f t="shared" si="4"/>
        <v>0</v>
      </c>
      <c r="F53" s="14">
        <f t="shared" si="3"/>
        <v>0</v>
      </c>
      <c r="G53" s="12">
        <f t="shared" si="5"/>
        <v>47</v>
      </c>
    </row>
    <row r="54" spans="1:7" ht="66" customHeight="1">
      <c r="A54" s="10"/>
      <c r="B54" s="11"/>
      <c r="C54" s="12"/>
      <c r="D54" s="13">
        <f t="shared" si="4"/>
        <v>0</v>
      </c>
      <c r="E54" s="13">
        <f t="shared" si="4"/>
        <v>0</v>
      </c>
      <c r="F54" s="14">
        <f t="shared" si="3"/>
        <v>0</v>
      </c>
      <c r="G54" s="12">
        <f t="shared" si="5"/>
        <v>48</v>
      </c>
    </row>
    <row r="55" spans="1:7" ht="66" customHeight="1">
      <c r="A55" s="10"/>
      <c r="B55" s="11"/>
      <c r="C55" s="12"/>
      <c r="D55" s="13">
        <f t="shared" si="4"/>
        <v>0</v>
      </c>
      <c r="E55" s="13">
        <f t="shared" si="4"/>
        <v>0</v>
      </c>
      <c r="F55" s="14">
        <f t="shared" si="3"/>
        <v>0</v>
      </c>
      <c r="G55" s="12">
        <f t="shared" si="5"/>
        <v>49</v>
      </c>
    </row>
    <row r="56" spans="1:7" ht="66" customHeight="1">
      <c r="A56" s="10"/>
      <c r="B56" s="11"/>
      <c r="C56" s="12"/>
      <c r="D56" s="13">
        <f t="shared" si="4"/>
        <v>0</v>
      </c>
      <c r="E56" s="13">
        <f t="shared" si="4"/>
        <v>0</v>
      </c>
      <c r="F56" s="14">
        <f t="shared" si="3"/>
        <v>0</v>
      </c>
      <c r="G56" s="12">
        <f t="shared" si="5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IU56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38" t="s">
        <v>8</v>
      </c>
      <c r="C1" s="38"/>
      <c r="D1" s="38"/>
      <c r="E1" s="38"/>
      <c r="F1" s="38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36" t="str">
        <f>CONCATENATE(Předžáci!A3)</f>
        <v>Kategorie: předžáci - volná technika</v>
      </c>
      <c r="C3" s="36"/>
      <c r="D3" s="36" t="str">
        <f>CONCATENATE(Předžáci!C3)</f>
        <v>Datum: 29.12.2011</v>
      </c>
      <c r="E3" s="36"/>
      <c r="F3" s="36"/>
      <c r="IQ3"/>
      <c r="IR3"/>
      <c r="IS3"/>
      <c r="IT3"/>
      <c r="IU3"/>
    </row>
    <row r="4" spans="2:255" s="1" customFormat="1" ht="18" customHeight="1">
      <c r="B4" s="2" t="str">
        <f>CONCATENATE(Žáci!A4)</f>
        <v>Délka tratě: 1200 m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0</v>
      </c>
      <c r="C6" s="6" t="s">
        <v>1</v>
      </c>
      <c r="D6" s="6" t="s">
        <v>2</v>
      </c>
      <c r="E6" s="6" t="s">
        <v>5</v>
      </c>
      <c r="F6" s="9" t="s">
        <v>6</v>
      </c>
    </row>
    <row r="7" spans="2:6" ht="66" customHeight="1">
      <c r="B7" s="19" t="str">
        <f>CONCATENATE(Předžáci!A9)</f>
        <v>148</v>
      </c>
      <c r="C7" s="20" t="str">
        <f>CONCATENATE(Předžáci!B9)</f>
        <v>Hable Rudolf, SKI JBC</v>
      </c>
      <c r="D7" s="12">
        <f>CONCATENATE(Žákyně!C15)</f>
      </c>
      <c r="E7" s="21">
        <f>VALUE(Předžáci!F9)</f>
        <v>0.0016087962962962963</v>
      </c>
      <c r="F7" s="12">
        <v>1</v>
      </c>
    </row>
    <row r="8" spans="2:6" ht="66" customHeight="1">
      <c r="B8" s="19" t="str">
        <f>CONCATENATE(Předžáci!A7)</f>
        <v>27</v>
      </c>
      <c r="C8" s="20" t="str">
        <f>CONCATENATE(Předžáci!B7)</f>
        <v>Tuž Jiří, DULI</v>
      </c>
      <c r="D8" s="12">
        <f>CONCATENATE(Žákyně!C13)</f>
      </c>
      <c r="E8" s="21">
        <f>VALUE(Předžáci!F7)</f>
        <v>0.0016203703703703703</v>
      </c>
      <c r="F8" s="12">
        <f aca="true" t="shared" si="0" ref="F8:F39">(1)+F7</f>
        <v>2</v>
      </c>
    </row>
    <row r="9" spans="2:6" ht="66" customHeight="1">
      <c r="B9" s="19" t="str">
        <f>CONCATENATE(Předžáci!A10)</f>
        <v>156</v>
      </c>
      <c r="C9" s="20" t="str">
        <f>CONCATENATE(Předžáci!B10)</f>
        <v>Novák Martin, DULI</v>
      </c>
      <c r="D9" s="12">
        <f>CONCATENATE(Žákyně!C16)</f>
      </c>
      <c r="E9" s="21">
        <f>VALUE(Předžáci!F10)</f>
        <v>0.0016782407407407406</v>
      </c>
      <c r="F9" s="12">
        <f t="shared" si="0"/>
        <v>3</v>
      </c>
    </row>
    <row r="10" spans="2:6" ht="66" customHeight="1">
      <c r="B10" s="19" t="str">
        <f>CONCATENATE(Předžáci!A13)</f>
        <v>155</v>
      </c>
      <c r="C10" s="20" t="str">
        <f>CONCATENATE(Předžáci!B13)</f>
        <v>Ryšánek Nick, SKI JBC</v>
      </c>
      <c r="D10" s="12">
        <f>CONCATENATE(Žákyně!C19)</f>
      </c>
      <c r="E10" s="21">
        <f>VALUE(Předžáci!F13)</f>
        <v>0.001736111111111111</v>
      </c>
      <c r="F10" s="12">
        <f t="shared" si="0"/>
        <v>4</v>
      </c>
    </row>
    <row r="11" spans="2:6" ht="66" customHeight="1">
      <c r="B11" s="19" t="str">
        <f>CONCATENATE(Předžáci!A11)</f>
        <v>157</v>
      </c>
      <c r="C11" s="20" t="str">
        <f>CONCATENATE(Předžáci!B11)</f>
        <v>Zeman Jiří, DULI</v>
      </c>
      <c r="D11" s="12">
        <f>CONCATENATE(Žákyně!C17)</f>
      </c>
      <c r="E11" s="21">
        <f>VALUE(Předžáci!F11)</f>
        <v>0.0017708333333333332</v>
      </c>
      <c r="F11" s="12">
        <f t="shared" si="0"/>
        <v>5</v>
      </c>
    </row>
    <row r="12" spans="2:6" ht="66" customHeight="1">
      <c r="B12" s="19" t="str">
        <f>CONCATENATE(Předžáci!A8)</f>
        <v>28</v>
      </c>
      <c r="C12" s="20" t="str">
        <f>CONCATENATE(Předžáci!B8)</f>
        <v>Pávek Matyáš, DULI</v>
      </c>
      <c r="D12" s="12">
        <f>CONCATENATE(Žákyně!C14)</f>
      </c>
      <c r="E12" s="21">
        <f>VALUE(Předžáci!F8)</f>
        <v>0.001967592592592593</v>
      </c>
      <c r="F12" s="12">
        <f t="shared" si="0"/>
        <v>6</v>
      </c>
    </row>
    <row r="13" spans="2:6" ht="66" customHeight="1">
      <c r="B13" s="19" t="str">
        <f>CONCATENATE(Předžáci!A12)</f>
        <v>158</v>
      </c>
      <c r="C13" s="20" t="str">
        <f>CONCATENATE(Předžáci!B12)</f>
        <v>Machač Šimon, SKI JBC</v>
      </c>
      <c r="D13" s="12">
        <f>CONCATENATE(Žákyně!C18)</f>
      </c>
      <c r="E13" s="21">
        <f>VALUE(Předžáci!F12)</f>
        <v>0.0021180555555555553</v>
      </c>
      <c r="F13" s="12">
        <f t="shared" si="0"/>
        <v>7</v>
      </c>
    </row>
    <row r="14" spans="2:6" ht="66" customHeight="1">
      <c r="B14" s="19">
        <f>CONCATENATE(Předžáci!A14)</f>
      </c>
      <c r="C14" s="20">
        <f>CONCATENATE(Předžáci!B14)</f>
      </c>
      <c r="D14" s="12">
        <f>CONCATENATE(Žákyně!C20)</f>
      </c>
      <c r="E14" s="21">
        <f>VALUE(Předžáci!F14)</f>
        <v>0</v>
      </c>
      <c r="F14" s="12">
        <f t="shared" si="0"/>
        <v>8</v>
      </c>
    </row>
    <row r="15" spans="2:6" ht="66" customHeight="1">
      <c r="B15" s="19">
        <f>CONCATENATE(Předžáci!A15)</f>
      </c>
      <c r="C15" s="20">
        <f>CONCATENATE(Předžáci!B15)</f>
      </c>
      <c r="D15" s="12">
        <f>CONCATENATE(Žákyně!C21)</f>
      </c>
      <c r="E15" s="21">
        <f>VALUE(Předžáci!F15)</f>
        <v>0</v>
      </c>
      <c r="F15" s="12">
        <f t="shared" si="0"/>
        <v>9</v>
      </c>
    </row>
    <row r="16" spans="2:6" ht="66" customHeight="1">
      <c r="B16" s="19">
        <f>CONCATENATE(Předžáci!A16)</f>
      </c>
      <c r="C16" s="20">
        <f>CONCATENATE(Předžáci!B16)</f>
      </c>
      <c r="D16" s="12">
        <f>CONCATENATE(Žákyně!C22)</f>
      </c>
      <c r="E16" s="21">
        <f>VALUE(Předžáci!F16)</f>
        <v>0</v>
      </c>
      <c r="F16" s="12">
        <f t="shared" si="0"/>
        <v>10</v>
      </c>
    </row>
    <row r="17" spans="2:6" ht="66" customHeight="1">
      <c r="B17" s="19">
        <f>CONCATENATE(Předžáci!A17)</f>
      </c>
      <c r="C17" s="20">
        <f>CONCATENATE(Předžáci!B17)</f>
      </c>
      <c r="D17" s="12">
        <f>CONCATENATE(Žákyně!C23)</f>
      </c>
      <c r="E17" s="21">
        <f>VALUE(Předžáci!F17)</f>
        <v>0</v>
      </c>
      <c r="F17" s="12">
        <f t="shared" si="0"/>
        <v>11</v>
      </c>
    </row>
    <row r="18" spans="2:6" ht="66" customHeight="1">
      <c r="B18" s="19">
        <f>CONCATENATE(Předžáci!A18)</f>
      </c>
      <c r="C18" s="20">
        <f>CONCATENATE(Předžáci!B18)</f>
      </c>
      <c r="D18" s="12">
        <f>CONCATENATE(Žákyně!C24)</f>
      </c>
      <c r="E18" s="21">
        <f>VALUE(Předžáci!F18)</f>
        <v>0</v>
      </c>
      <c r="F18" s="12">
        <f t="shared" si="0"/>
        <v>12</v>
      </c>
    </row>
    <row r="19" spans="2:6" ht="66" customHeight="1">
      <c r="B19" s="19">
        <f>CONCATENATE(Předžáci!A19)</f>
      </c>
      <c r="C19" s="20">
        <f>CONCATENATE(Předžáci!B19)</f>
      </c>
      <c r="D19" s="12">
        <f>CONCATENATE(Žákyně!C25)</f>
      </c>
      <c r="E19" s="21">
        <f>VALUE(Předžáci!F19)</f>
        <v>0</v>
      </c>
      <c r="F19" s="12">
        <f t="shared" si="0"/>
        <v>13</v>
      </c>
    </row>
    <row r="20" spans="2:6" ht="66" customHeight="1">
      <c r="B20" s="19">
        <f>CONCATENATE(Předžáci!A20)</f>
      </c>
      <c r="C20" s="20">
        <f>CONCATENATE(Předžáci!B20)</f>
      </c>
      <c r="D20" s="12">
        <f>CONCATENATE(Žákyně!C26)</f>
      </c>
      <c r="E20" s="21">
        <f>VALUE(Předžáci!F20)</f>
        <v>0</v>
      </c>
      <c r="F20" s="12">
        <f t="shared" si="0"/>
        <v>14</v>
      </c>
    </row>
    <row r="21" spans="2:6" ht="66" customHeight="1">
      <c r="B21" s="19">
        <f>CONCATENATE(Předžáci!A21)</f>
      </c>
      <c r="C21" s="20">
        <f>CONCATENATE(Předžáci!B21)</f>
      </c>
      <c r="D21" s="12">
        <f>CONCATENATE(Žákyně!C27)</f>
      </c>
      <c r="E21" s="21">
        <f>VALUE(Předžáci!F21)</f>
        <v>0</v>
      </c>
      <c r="F21" s="12">
        <f t="shared" si="0"/>
        <v>15</v>
      </c>
    </row>
    <row r="22" spans="2:6" ht="66" customHeight="1">
      <c r="B22" s="19">
        <f>CONCATENATE(Předžáci!A22)</f>
      </c>
      <c r="C22" s="20">
        <f>CONCATENATE(Předžáci!B22)</f>
      </c>
      <c r="D22" s="12">
        <f>CONCATENATE(Žákyně!C28)</f>
      </c>
      <c r="E22" s="21">
        <f>VALUE(Předžáci!F22)</f>
        <v>0</v>
      </c>
      <c r="F22" s="12">
        <f t="shared" si="0"/>
        <v>16</v>
      </c>
    </row>
    <row r="23" spans="2:6" ht="66" customHeight="1">
      <c r="B23" s="19">
        <f>CONCATENATE(Předžáci!A23)</f>
      </c>
      <c r="C23" s="20">
        <f>CONCATENATE(Předžáci!B23)</f>
      </c>
      <c r="D23" s="12">
        <f>CONCATENATE(Žákyně!C29)</f>
      </c>
      <c r="E23" s="21">
        <f>VALUE(Předžáci!F23)</f>
        <v>0</v>
      </c>
      <c r="F23" s="12">
        <f t="shared" si="0"/>
        <v>17</v>
      </c>
    </row>
    <row r="24" spans="2:6" ht="66" customHeight="1">
      <c r="B24" s="19">
        <f>CONCATENATE(Předžáci!A24)</f>
      </c>
      <c r="C24" s="20">
        <f>CONCATENATE(Předžáci!B24)</f>
      </c>
      <c r="D24" s="12">
        <f>CONCATENATE(Žákyně!C30)</f>
      </c>
      <c r="E24" s="21">
        <f>VALUE(Předžáci!F24)</f>
        <v>0</v>
      </c>
      <c r="F24" s="12">
        <f t="shared" si="0"/>
        <v>18</v>
      </c>
    </row>
    <row r="25" spans="2:6" ht="66" customHeight="1">
      <c r="B25" s="19">
        <f>CONCATENATE(Předžáci!A25)</f>
      </c>
      <c r="C25" s="20">
        <f>CONCATENATE(Předžáci!B25)</f>
      </c>
      <c r="D25" s="12">
        <f>CONCATENATE(Žákyně!C31)</f>
      </c>
      <c r="E25" s="21">
        <f>VALUE(Předžáci!F25)</f>
        <v>0</v>
      </c>
      <c r="F25" s="12">
        <f t="shared" si="0"/>
        <v>19</v>
      </c>
    </row>
    <row r="26" spans="2:6" ht="66" customHeight="1">
      <c r="B26" s="19">
        <f>CONCATENATE(Předžáci!A26)</f>
      </c>
      <c r="C26" s="20">
        <f>CONCATENATE(Předžáci!B26)</f>
      </c>
      <c r="D26" s="12">
        <f>CONCATENATE(Žákyně!C32)</f>
      </c>
      <c r="E26" s="21">
        <f>VALUE(Předžáci!F26)</f>
        <v>0</v>
      </c>
      <c r="F26" s="12">
        <f t="shared" si="0"/>
        <v>20</v>
      </c>
    </row>
    <row r="27" spans="2:6" ht="66" customHeight="1">
      <c r="B27" s="19">
        <f>CONCATENATE(Předžáci!A27)</f>
      </c>
      <c r="C27" s="20">
        <f>CONCATENATE(Předžáci!B27)</f>
      </c>
      <c r="D27" s="12">
        <f>CONCATENATE(Žákyně!C33)</f>
      </c>
      <c r="E27" s="21">
        <f>VALUE(Předžáci!F27)</f>
        <v>0</v>
      </c>
      <c r="F27" s="12">
        <f t="shared" si="0"/>
        <v>21</v>
      </c>
    </row>
    <row r="28" spans="2:6" ht="66" customHeight="1">
      <c r="B28" s="19">
        <f>CONCATENATE(Předžáci!A28)</f>
      </c>
      <c r="C28" s="20">
        <f>CONCATENATE(Předžáci!B28)</f>
      </c>
      <c r="D28" s="12">
        <f>CONCATENATE(Žákyně!C34)</f>
      </c>
      <c r="E28" s="21">
        <f>VALUE(Předžáci!F28)</f>
        <v>0</v>
      </c>
      <c r="F28" s="12">
        <f t="shared" si="0"/>
        <v>22</v>
      </c>
    </row>
    <row r="29" spans="2:6" ht="66" customHeight="1">
      <c r="B29" s="19">
        <f>CONCATENATE(Předžáci!A29)</f>
      </c>
      <c r="C29" s="20">
        <f>CONCATENATE(Předžáci!B29)</f>
      </c>
      <c r="D29" s="12">
        <f>CONCATENATE(Žákyně!C35)</f>
      </c>
      <c r="E29" s="21">
        <f>VALUE(Předžáci!F29)</f>
        <v>0</v>
      </c>
      <c r="F29" s="12">
        <f t="shared" si="0"/>
        <v>23</v>
      </c>
    </row>
    <row r="30" spans="2:6" ht="66" customHeight="1">
      <c r="B30" s="19">
        <f>CONCATENATE(Předžáci!A30)</f>
      </c>
      <c r="C30" s="20">
        <f>CONCATENATE(Předžáci!B30)</f>
      </c>
      <c r="D30" s="12">
        <f>CONCATENATE(Žákyně!C36)</f>
      </c>
      <c r="E30" s="21">
        <f>VALUE(Předžáci!F30)</f>
        <v>0</v>
      </c>
      <c r="F30" s="12">
        <f t="shared" si="0"/>
        <v>24</v>
      </c>
    </row>
    <row r="31" spans="2:6" ht="66" customHeight="1">
      <c r="B31" s="19">
        <f>CONCATENATE(Předžáci!A31)</f>
      </c>
      <c r="C31" s="20">
        <f>CONCATENATE(Předžáci!B31)</f>
      </c>
      <c r="D31" s="12">
        <f>CONCATENATE(Žákyně!C37)</f>
      </c>
      <c r="E31" s="21">
        <f>VALUE(Předžáci!F31)</f>
        <v>0</v>
      </c>
      <c r="F31" s="12">
        <f t="shared" si="0"/>
        <v>25</v>
      </c>
    </row>
    <row r="32" spans="2:6" ht="66" customHeight="1">
      <c r="B32" s="19">
        <f>CONCATENATE(Předžáci!A32)</f>
      </c>
      <c r="C32" s="20">
        <f>CONCATENATE(Předžáci!B32)</f>
      </c>
      <c r="D32" s="12">
        <f>CONCATENATE(Žákyně!C38)</f>
      </c>
      <c r="E32" s="21">
        <f>VALUE(Předžáci!F32)</f>
        <v>0</v>
      </c>
      <c r="F32" s="12">
        <f t="shared" si="0"/>
        <v>26</v>
      </c>
    </row>
    <row r="33" spans="2:6" ht="66" customHeight="1">
      <c r="B33" s="19">
        <f>CONCATENATE(Předžáci!A33)</f>
      </c>
      <c r="C33" s="20">
        <f>CONCATENATE(Předžáci!B33)</f>
      </c>
      <c r="D33" s="12">
        <f>CONCATENATE(Žákyně!C39)</f>
      </c>
      <c r="E33" s="21">
        <f>VALUE(Předžáci!F33)</f>
        <v>0</v>
      </c>
      <c r="F33" s="12">
        <f t="shared" si="0"/>
        <v>27</v>
      </c>
    </row>
    <row r="34" spans="2:6" ht="66" customHeight="1">
      <c r="B34" s="19">
        <f>CONCATENATE(Předžáci!A34)</f>
      </c>
      <c r="C34" s="20">
        <f>CONCATENATE(Předžáci!B34)</f>
      </c>
      <c r="D34" s="12">
        <f>CONCATENATE(Žákyně!C40)</f>
      </c>
      <c r="E34" s="21">
        <f>VALUE(Předžáci!F34)</f>
        <v>0</v>
      </c>
      <c r="F34" s="12">
        <f t="shared" si="0"/>
        <v>28</v>
      </c>
    </row>
    <row r="35" spans="2:6" ht="66" customHeight="1">
      <c r="B35" s="19">
        <f>CONCATENATE(Předžáci!A35)</f>
      </c>
      <c r="C35" s="20">
        <f>CONCATENATE(Předžáci!B35)</f>
      </c>
      <c r="D35" s="12">
        <f>CONCATENATE(Žákyně!C41)</f>
      </c>
      <c r="E35" s="21">
        <f>VALUE(Předžáci!F35)</f>
        <v>0</v>
      </c>
      <c r="F35" s="12">
        <f t="shared" si="0"/>
        <v>29</v>
      </c>
    </row>
    <row r="36" spans="2:6" ht="66" customHeight="1">
      <c r="B36" s="19">
        <f>CONCATENATE(Předžáci!A36)</f>
      </c>
      <c r="C36" s="20">
        <f>CONCATENATE(Předžáci!B36)</f>
      </c>
      <c r="D36" s="12">
        <f>CONCATENATE(Žákyně!C42)</f>
      </c>
      <c r="E36" s="21">
        <f>VALUE(Předžáci!F36)</f>
        <v>0</v>
      </c>
      <c r="F36" s="12">
        <f t="shared" si="0"/>
        <v>30</v>
      </c>
    </row>
    <row r="37" spans="2:6" ht="66" customHeight="1">
      <c r="B37" s="19">
        <f>CONCATENATE(Předžáci!A37)</f>
      </c>
      <c r="C37" s="20">
        <f>CONCATENATE(Předžáci!B37)</f>
      </c>
      <c r="D37" s="12">
        <f>CONCATENATE(Žákyně!C43)</f>
      </c>
      <c r="E37" s="21">
        <f>VALUE(Předžáci!F37)</f>
        <v>0</v>
      </c>
      <c r="F37" s="12">
        <f t="shared" si="0"/>
        <v>31</v>
      </c>
    </row>
    <row r="38" spans="2:6" ht="66" customHeight="1">
      <c r="B38" s="19">
        <f>CONCATENATE(Předžáci!A38)</f>
      </c>
      <c r="C38" s="20">
        <f>CONCATENATE(Předžáci!B38)</f>
      </c>
      <c r="D38" s="12">
        <f>CONCATENATE(Žákyně!C44)</f>
      </c>
      <c r="E38" s="21">
        <f>VALUE(Předžáci!F38)</f>
        <v>0</v>
      </c>
      <c r="F38" s="12">
        <f t="shared" si="0"/>
        <v>32</v>
      </c>
    </row>
    <row r="39" spans="2:6" ht="66" customHeight="1">
      <c r="B39" s="19">
        <f>CONCATENATE(Předžáci!A39)</f>
      </c>
      <c r="C39" s="20">
        <f>CONCATENATE(Předžáci!B39)</f>
      </c>
      <c r="D39" s="12">
        <f>CONCATENATE(Žákyně!C45)</f>
      </c>
      <c r="E39" s="21">
        <f>VALUE(Předžáci!F39)</f>
        <v>0</v>
      </c>
      <c r="F39" s="12">
        <f t="shared" si="0"/>
        <v>33</v>
      </c>
    </row>
    <row r="40" spans="2:6" ht="66" customHeight="1">
      <c r="B40" s="19">
        <f>CONCATENATE(Předžáci!A40)</f>
      </c>
      <c r="C40" s="20">
        <f>CONCATENATE(Předžáci!B40)</f>
      </c>
      <c r="D40" s="12">
        <f>CONCATENATE(Žákyně!C46)</f>
      </c>
      <c r="E40" s="21">
        <f>VALUE(Předžáci!F40)</f>
        <v>0</v>
      </c>
      <c r="F40" s="12">
        <f aca="true" t="shared" si="1" ref="F40:F56">(1)+F39</f>
        <v>34</v>
      </c>
    </row>
    <row r="41" spans="2:6" ht="66" customHeight="1">
      <c r="B41" s="19">
        <f>CONCATENATE(Předžáci!A41)</f>
      </c>
      <c r="C41" s="20">
        <f>CONCATENATE(Předžáci!B41)</f>
      </c>
      <c r="D41" s="12">
        <f>CONCATENATE(Žákyně!C47)</f>
      </c>
      <c r="E41" s="21">
        <f>VALUE(Předžáci!F41)</f>
        <v>0</v>
      </c>
      <c r="F41" s="12">
        <f t="shared" si="1"/>
        <v>35</v>
      </c>
    </row>
    <row r="42" spans="2:6" ht="66" customHeight="1">
      <c r="B42" s="19">
        <f>CONCATENATE(Předžáci!A42)</f>
      </c>
      <c r="C42" s="20">
        <f>CONCATENATE(Předžáci!B42)</f>
      </c>
      <c r="D42" s="12">
        <f>CONCATENATE(Žákyně!C48)</f>
      </c>
      <c r="E42" s="21">
        <f>VALUE(Předžáci!F42)</f>
        <v>0</v>
      </c>
      <c r="F42" s="12">
        <f t="shared" si="1"/>
        <v>36</v>
      </c>
    </row>
    <row r="43" spans="2:6" ht="66" customHeight="1">
      <c r="B43" s="19">
        <f>CONCATENATE(Předžáci!A43)</f>
      </c>
      <c r="C43" s="20">
        <f>CONCATENATE(Předžáci!B43)</f>
      </c>
      <c r="D43" s="12">
        <f>CONCATENATE(Žákyně!C49)</f>
      </c>
      <c r="E43" s="21">
        <f>VALUE(Předžáci!F43)</f>
        <v>0</v>
      </c>
      <c r="F43" s="12">
        <f t="shared" si="1"/>
        <v>37</v>
      </c>
    </row>
    <row r="44" spans="2:6" ht="66" customHeight="1">
      <c r="B44" s="19">
        <f>CONCATENATE(Předžáci!A44)</f>
      </c>
      <c r="C44" s="20">
        <f>CONCATENATE(Předžáci!B44)</f>
      </c>
      <c r="D44" s="12">
        <f>CONCATENATE(Žákyně!C50)</f>
      </c>
      <c r="E44" s="21">
        <f>VALUE(Předžáci!F44)</f>
        <v>0</v>
      </c>
      <c r="F44" s="12">
        <f t="shared" si="1"/>
        <v>38</v>
      </c>
    </row>
    <row r="45" spans="2:6" ht="66" customHeight="1">
      <c r="B45" s="19">
        <f>CONCATENATE(Předžáci!A45)</f>
      </c>
      <c r="C45" s="20">
        <f>CONCATENATE(Předžáci!B45)</f>
      </c>
      <c r="D45" s="12">
        <f>CONCATENATE(Žákyně!C51)</f>
      </c>
      <c r="E45" s="21">
        <f>VALUE(Předžáci!F45)</f>
        <v>0</v>
      </c>
      <c r="F45" s="12">
        <f t="shared" si="1"/>
        <v>39</v>
      </c>
    </row>
    <row r="46" spans="2:6" ht="66" customHeight="1">
      <c r="B46" s="19">
        <f>CONCATENATE(Předžáci!A46)</f>
      </c>
      <c r="C46" s="20">
        <f>CONCATENATE(Předžáci!B46)</f>
      </c>
      <c r="D46" s="12">
        <f>CONCATENATE(Žákyně!C52)</f>
      </c>
      <c r="E46" s="21">
        <f>VALUE(Předžáci!F46)</f>
        <v>0</v>
      </c>
      <c r="F46" s="12">
        <f t="shared" si="1"/>
        <v>40</v>
      </c>
    </row>
    <row r="47" spans="2:6" ht="66" customHeight="1">
      <c r="B47" s="19">
        <f>CONCATENATE(Předžáci!A47)</f>
      </c>
      <c r="C47" s="20">
        <f>CONCATENATE(Předžáci!B47)</f>
      </c>
      <c r="D47" s="12">
        <f>CONCATENATE(Žákyně!C53)</f>
      </c>
      <c r="E47" s="21">
        <f>VALUE(Předžáci!F47)</f>
        <v>0</v>
      </c>
      <c r="F47" s="12">
        <f t="shared" si="1"/>
        <v>41</v>
      </c>
    </row>
    <row r="48" spans="2:6" ht="66" customHeight="1">
      <c r="B48" s="19">
        <f>CONCATENATE(Předžáci!A48)</f>
      </c>
      <c r="C48" s="20">
        <f>CONCATENATE(Předžáci!B48)</f>
      </c>
      <c r="D48" s="12">
        <f>CONCATENATE(Žákyně!C54)</f>
      </c>
      <c r="E48" s="21">
        <f>VALUE(Předžáci!F48)</f>
        <v>0</v>
      </c>
      <c r="F48" s="12">
        <f t="shared" si="1"/>
        <v>42</v>
      </c>
    </row>
    <row r="49" spans="2:6" ht="66" customHeight="1">
      <c r="B49" s="19">
        <f>CONCATENATE(Předžáci!A49)</f>
      </c>
      <c r="C49" s="20">
        <f>CONCATENATE(Předžáci!B49)</f>
      </c>
      <c r="D49" s="12">
        <f>CONCATENATE(Žákyně!C55)</f>
      </c>
      <c r="E49" s="21">
        <f>VALUE(Předžáci!F49)</f>
        <v>0</v>
      </c>
      <c r="F49" s="12">
        <f t="shared" si="1"/>
        <v>43</v>
      </c>
    </row>
    <row r="50" spans="2:6" ht="66" customHeight="1">
      <c r="B50" s="19">
        <f>CONCATENATE(Předžáci!A50)</f>
      </c>
      <c r="C50" s="20">
        <f>CONCATENATE(Předžáci!B50)</f>
      </c>
      <c r="D50" s="12">
        <f>CONCATENATE(Žákyně!C56)</f>
      </c>
      <c r="E50" s="21">
        <f>VALUE(Předžáci!F50)</f>
        <v>0</v>
      </c>
      <c r="F50" s="12">
        <f t="shared" si="1"/>
        <v>44</v>
      </c>
    </row>
    <row r="51" spans="2:6" ht="66" customHeight="1">
      <c r="B51" s="19">
        <f>CONCATENATE(Předžáci!A51)</f>
      </c>
      <c r="C51" s="20">
        <f>CONCATENATE(Předžáci!B51)</f>
      </c>
      <c r="D51" s="12">
        <f>CONCATENATE(Žákyně!C57)</f>
      </c>
      <c r="E51" s="21">
        <f>VALUE(Předžáci!F51)</f>
        <v>0</v>
      </c>
      <c r="F51" s="12">
        <f t="shared" si="1"/>
        <v>45</v>
      </c>
    </row>
    <row r="52" spans="2:6" ht="66" customHeight="1">
      <c r="B52" s="19">
        <f>CONCATENATE(Předžáci!A52)</f>
      </c>
      <c r="C52" s="20">
        <f>CONCATENATE(Předžáci!B52)</f>
      </c>
      <c r="D52" s="12">
        <f>CONCATENATE(Žákyně!C58)</f>
      </c>
      <c r="E52" s="21">
        <f>VALUE(Předžáci!F52)</f>
        <v>0</v>
      </c>
      <c r="F52" s="12">
        <f t="shared" si="1"/>
        <v>46</v>
      </c>
    </row>
    <row r="53" spans="2:6" ht="66" customHeight="1">
      <c r="B53" s="19">
        <f>CONCATENATE(Předžáci!A53)</f>
      </c>
      <c r="C53" s="20">
        <f>CONCATENATE(Předžáci!B53)</f>
      </c>
      <c r="D53" s="12">
        <f>CONCATENATE(Žákyně!C59)</f>
      </c>
      <c r="E53" s="21">
        <f>VALUE(Předžáci!F53)</f>
        <v>0</v>
      </c>
      <c r="F53" s="12">
        <f t="shared" si="1"/>
        <v>47</v>
      </c>
    </row>
    <row r="54" spans="2:6" ht="66" customHeight="1">
      <c r="B54" s="19">
        <f>CONCATENATE(Předžáci!A54)</f>
      </c>
      <c r="C54" s="20">
        <f>CONCATENATE(Předžáci!B54)</f>
      </c>
      <c r="D54" s="12">
        <f>CONCATENATE(Žákyně!C60)</f>
      </c>
      <c r="E54" s="21">
        <f>VALUE(Předžáci!F54)</f>
        <v>0</v>
      </c>
      <c r="F54" s="12">
        <f t="shared" si="1"/>
        <v>48</v>
      </c>
    </row>
    <row r="55" spans="2:6" ht="66" customHeight="1">
      <c r="B55" s="19">
        <f>CONCATENATE(Předžáci!A55)</f>
      </c>
      <c r="C55" s="20">
        <f>CONCATENATE(Předžáci!B55)</f>
      </c>
      <c r="D55" s="12">
        <f>CONCATENATE(Žákyně!C61)</f>
      </c>
      <c r="E55" s="21">
        <f>VALUE(Předžáci!F55)</f>
        <v>0</v>
      </c>
      <c r="F55" s="12">
        <f t="shared" si="1"/>
        <v>49</v>
      </c>
    </row>
    <row r="56" spans="2:6" ht="66" customHeight="1">
      <c r="B56" s="19">
        <f>CONCATENATE(Předžáci!A56)</f>
      </c>
      <c r="C56" s="20">
        <f>CONCATENATE(Předžáci!B56)</f>
      </c>
      <c r="D56" s="12">
        <f>CONCATENATE(Žákyně!C62)</f>
      </c>
      <c r="E56" s="21">
        <f>VALUE(Předžáci!F56)</f>
        <v>0</v>
      </c>
      <c r="F56" s="12">
        <f t="shared" si="1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38" t="s">
        <v>8</v>
      </c>
      <c r="C1" s="38"/>
      <c r="D1" s="38"/>
      <c r="E1" s="38"/>
      <c r="F1" s="38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36" t="str">
        <f>CONCATENATE(Žákyně!A3)</f>
        <v>Kategorie: žákyně - volná technika</v>
      </c>
      <c r="C3" s="36"/>
      <c r="D3" s="36" t="str">
        <f>CONCATENATE(Žákyně!C3)</f>
        <v>Datum: 29.12.2011</v>
      </c>
      <c r="E3" s="36"/>
      <c r="F3" s="36"/>
      <c r="IQ3"/>
      <c r="IR3"/>
      <c r="IS3"/>
      <c r="IT3"/>
      <c r="IU3"/>
    </row>
    <row r="4" spans="2:255" s="1" customFormat="1" ht="18" customHeight="1">
      <c r="B4" s="2" t="str">
        <f>CONCATENATE(Žákyně!A4)</f>
        <v>Délka tratě: 1200 m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0</v>
      </c>
      <c r="C6" s="6" t="s">
        <v>1</v>
      </c>
      <c r="D6" s="6" t="s">
        <v>2</v>
      </c>
      <c r="E6" s="6" t="s">
        <v>5</v>
      </c>
      <c r="F6" s="9" t="s">
        <v>6</v>
      </c>
    </row>
    <row r="7" spans="2:6" ht="66" customHeight="1">
      <c r="B7" s="19" t="str">
        <f>CONCATENATE(Žákyně!A19)</f>
        <v>16</v>
      </c>
      <c r="C7" s="20" t="str">
        <f>CONCATENATE(Žákyně!B19)</f>
        <v>Smetanová Barbora, SKI JBC</v>
      </c>
      <c r="D7" s="12" t="e">
        <f>CONCATENATE(Žákyně!#REF!)</f>
        <v>#REF!</v>
      </c>
      <c r="E7" s="21">
        <f>VALUE(Žákyně!F19)</f>
        <v>0.0030555555555555557</v>
      </c>
      <c r="F7" s="22">
        <v>1</v>
      </c>
    </row>
    <row r="8" spans="2:6" ht="66" customHeight="1">
      <c r="B8" s="19" t="str">
        <f>CONCATENATE(Žákyně!A15)</f>
        <v>1</v>
      </c>
      <c r="C8" s="20" t="str">
        <f>CONCATENATE(Žákyně!B15)</f>
        <v>Junová natálie, DULI</v>
      </c>
      <c r="D8" s="12" t="e">
        <f>CONCATENATE(Žákyně!#REF!)</f>
        <v>#REF!</v>
      </c>
      <c r="E8" s="21">
        <f>VALUE(Žákyně!F15)</f>
        <v>0.003148148148148148</v>
      </c>
      <c r="F8" s="12">
        <f aca="true" t="shared" si="0" ref="F8:F39">(1)+F7</f>
        <v>2</v>
      </c>
    </row>
    <row r="9" spans="2:6" ht="66" customHeight="1">
      <c r="B9" s="19" t="str">
        <f>CONCATENATE(Žákyně!A17)</f>
        <v>11</v>
      </c>
      <c r="C9" s="20" t="str">
        <f>CONCATENATE(Žákyně!B17)</f>
        <v>Marxová Pavla, SKI JBC</v>
      </c>
      <c r="D9" s="12" t="e">
        <f>CONCATENATE(Žákyně!#REF!)</f>
        <v>#REF!</v>
      </c>
      <c r="E9" s="21">
        <f>VALUE(Žákyně!F17)</f>
        <v>0.00318287037037037</v>
      </c>
      <c r="F9" s="12">
        <f t="shared" si="0"/>
        <v>3</v>
      </c>
    </row>
    <row r="10" spans="2:6" ht="66" customHeight="1">
      <c r="B10" s="19" t="str">
        <f>CONCATENATE(Žákyně!A16)</f>
        <v>7</v>
      </c>
      <c r="C10" s="20" t="str">
        <f>CONCATENATE(Žákyně!B16)</f>
        <v>Hujerová Tereza, SKI JBC</v>
      </c>
      <c r="D10" s="12" t="e">
        <f>CONCATENATE(Žákyně!#REF!)</f>
        <v>#REF!</v>
      </c>
      <c r="E10" s="21">
        <f>VALUE(Žákyně!F16)</f>
        <v>0.003414351851851852</v>
      </c>
      <c r="F10" s="12">
        <f t="shared" si="0"/>
        <v>4</v>
      </c>
    </row>
    <row r="11" spans="2:6" ht="66" customHeight="1">
      <c r="B11" s="19" t="str">
        <f>CONCATENATE(Žákyně!A13)</f>
        <v>191</v>
      </c>
      <c r="C11" s="20" t="str">
        <f>CONCATENATE(Žákyně!B13)</f>
        <v>Kapčiarová Michaela, SKI JBC</v>
      </c>
      <c r="D11" s="12" t="e">
        <f>CONCATENATE(Žákyně!#REF!)</f>
        <v>#REF!</v>
      </c>
      <c r="E11" s="21">
        <f>VALUE(Žákyně!F13)</f>
        <v>0.0035763888888888894</v>
      </c>
      <c r="F11" s="12">
        <f t="shared" si="0"/>
        <v>5</v>
      </c>
    </row>
    <row r="12" spans="2:6" ht="66" customHeight="1">
      <c r="B12" s="19" t="str">
        <f>CONCATENATE(Žákyně!A11)</f>
        <v>183</v>
      </c>
      <c r="C12" s="20" t="str">
        <f>CONCATENATE(Žákyně!B11)</f>
        <v>Možuchová Tereza, SKI JBC</v>
      </c>
      <c r="D12" s="12" t="e">
        <f>CONCATENATE(Žákyně!#REF!)</f>
        <v>#REF!</v>
      </c>
      <c r="E12" s="21">
        <f>VALUE(Žákyně!F11)</f>
        <v>0.003587962962962963</v>
      </c>
      <c r="F12" s="12">
        <f t="shared" si="0"/>
        <v>6</v>
      </c>
    </row>
    <row r="13" spans="2:6" ht="66" customHeight="1">
      <c r="B13" s="19" t="str">
        <f>CONCATENATE(Žákyně!A7)</f>
        <v>166</v>
      </c>
      <c r="C13" s="20" t="str">
        <f>CONCATENATE(Žákyně!B7)</f>
        <v>Vancová Kateřina, DULI</v>
      </c>
      <c r="D13" s="12" t="e">
        <f>CONCATENATE(Žákyně!#REF!)</f>
        <v>#REF!</v>
      </c>
      <c r="E13" s="21">
        <f>VALUE(Žákyně!F7)</f>
        <v>0.0036111111111111114</v>
      </c>
      <c r="F13" s="12">
        <f t="shared" si="0"/>
        <v>7</v>
      </c>
    </row>
    <row r="14" spans="2:6" ht="66" customHeight="1">
      <c r="B14" s="19" t="str">
        <f>CONCATENATE(Žákyně!A18)</f>
        <v>13</v>
      </c>
      <c r="C14" s="20" t="str">
        <f>CONCATENATE(Žákyně!B18)</f>
        <v>Faltová Dominika, SKI JBC</v>
      </c>
      <c r="D14" s="12" t="e">
        <f>CONCATENATE(Žákyně!#REF!)</f>
        <v>#REF!</v>
      </c>
      <c r="E14" s="21">
        <f>VALUE(Žákyně!F18)</f>
        <v>0.0038425925925925923</v>
      </c>
      <c r="F14" s="12">
        <f t="shared" si="0"/>
        <v>8</v>
      </c>
    </row>
    <row r="15" spans="2:6" ht="66" customHeight="1">
      <c r="B15" s="19" t="str">
        <f>CONCATENATE(Žákyně!A9)</f>
        <v>173</v>
      </c>
      <c r="C15" s="20" t="str">
        <f>CONCATENATE(Žákyně!B9)</f>
        <v>Marxová Gabriela, SKI JBC</v>
      </c>
      <c r="D15" s="12" t="e">
        <f>CONCATENATE(Žákyně!#REF!)</f>
        <v>#REF!</v>
      </c>
      <c r="E15" s="21">
        <f>VALUE(Žákyně!F9)</f>
        <v>0.004050925925925926</v>
      </c>
      <c r="F15" s="12">
        <f t="shared" si="0"/>
        <v>9</v>
      </c>
    </row>
    <row r="16" spans="2:6" ht="66" customHeight="1">
      <c r="B16" s="19" t="str">
        <f>CONCATENATE(Žákyně!A10)</f>
        <v>177</v>
      </c>
      <c r="C16" s="20" t="str">
        <f>CONCATENATE(Žákyně!B10)</f>
        <v>Švejdová Kamila, SKSV</v>
      </c>
      <c r="D16" s="12" t="e">
        <f>CONCATENATE(Žákyně!#REF!)</f>
        <v>#REF!</v>
      </c>
      <c r="E16" s="21">
        <f>VALUE(Žákyně!F10)</f>
        <v>0.004189814814814815</v>
      </c>
      <c r="F16" s="12">
        <f t="shared" si="0"/>
        <v>10</v>
      </c>
    </row>
    <row r="17" spans="2:6" ht="66" customHeight="1">
      <c r="B17" s="19" t="str">
        <f>CONCATENATE(Žákyně!A12)</f>
        <v>186</v>
      </c>
      <c r="C17" s="20" t="str">
        <f>CONCATENATE(Žákyně!B12)</f>
        <v>Hujerová Eliška, SKI JBC</v>
      </c>
      <c r="D17" s="12" t="e">
        <f>CONCATENATE(Žákyně!#REF!)</f>
        <v>#REF!</v>
      </c>
      <c r="E17" s="21">
        <f>VALUE(Žákyně!F12)</f>
        <v>0.0043287037037037035</v>
      </c>
      <c r="F17" s="12">
        <f t="shared" si="0"/>
        <v>11</v>
      </c>
    </row>
    <row r="18" spans="2:6" ht="66" customHeight="1">
      <c r="B18" s="19" t="str">
        <f>CONCATENATE(Žákyně!A8)</f>
        <v>167</v>
      </c>
      <c r="C18" s="20" t="str">
        <f>CONCATENATE(Žákyně!B8)</f>
        <v>Pillerová Štěpánka, DULI</v>
      </c>
      <c r="D18" s="12" t="e">
        <f>CONCATENATE(Žákyně!#REF!)</f>
        <v>#REF!</v>
      </c>
      <c r="E18" s="21">
        <f>VALUE(Žákyně!F8)</f>
        <v>0.004525462962962963</v>
      </c>
      <c r="F18" s="12">
        <f t="shared" si="0"/>
        <v>12</v>
      </c>
    </row>
    <row r="19" spans="2:6" ht="66" customHeight="1">
      <c r="B19" s="19" t="str">
        <f>CONCATENATE(Žákyně!A14)</f>
        <v>189</v>
      </c>
      <c r="C19" s="20" t="str">
        <f>CONCATENATE(Žákyně!B14)</f>
        <v>Vančurová Anna, JBCN</v>
      </c>
      <c r="D19" s="12" t="e">
        <f>CONCATENATE(Žákyně!#REF!)</f>
        <v>#REF!</v>
      </c>
      <c r="E19" s="21">
        <f>VALUE(Žákyně!F14)</f>
        <v>0.006273148148148148</v>
      </c>
      <c r="F19" s="12">
        <f t="shared" si="0"/>
        <v>13</v>
      </c>
    </row>
    <row r="20" spans="2:6" ht="66" customHeight="1">
      <c r="B20" s="19">
        <f>CONCATENATE(Žákyně!A20)</f>
      </c>
      <c r="C20" s="20">
        <f>CONCATENATE(Žákyně!B20)</f>
      </c>
      <c r="D20" s="12" t="e">
        <f>CONCATENATE(Žákyně!#REF!)</f>
        <v>#REF!</v>
      </c>
      <c r="E20" s="21">
        <f>VALUE(Žákyně!F20)</f>
        <v>0</v>
      </c>
      <c r="F20" s="12">
        <f t="shared" si="0"/>
        <v>14</v>
      </c>
    </row>
    <row r="21" spans="2:6" ht="66" customHeight="1">
      <c r="B21" s="19">
        <f>CONCATENATE(Žákyně!A21)</f>
      </c>
      <c r="C21" s="20">
        <f>CONCATENATE(Žákyně!B21)</f>
      </c>
      <c r="D21" s="12" t="e">
        <f>CONCATENATE(Žákyně!#REF!)</f>
        <v>#REF!</v>
      </c>
      <c r="E21" s="21">
        <f>VALUE(Žákyně!F21)</f>
        <v>0</v>
      </c>
      <c r="F21" s="12">
        <f t="shared" si="0"/>
        <v>15</v>
      </c>
    </row>
    <row r="22" spans="2:6" ht="66" customHeight="1">
      <c r="B22" s="19">
        <f>CONCATENATE(Žákyně!A22)</f>
      </c>
      <c r="C22" s="20">
        <f>CONCATENATE(Žákyně!B22)</f>
      </c>
      <c r="D22" s="12" t="e">
        <f>CONCATENATE(Žákyně!#REF!)</f>
        <v>#REF!</v>
      </c>
      <c r="E22" s="21">
        <f>VALUE(Žákyně!F22)</f>
        <v>0</v>
      </c>
      <c r="F22" s="12">
        <f t="shared" si="0"/>
        <v>16</v>
      </c>
    </row>
    <row r="23" spans="2:6" ht="66" customHeight="1">
      <c r="B23" s="19">
        <f>CONCATENATE(Žákyně!A23)</f>
      </c>
      <c r="C23" s="20">
        <f>CONCATENATE(Žákyně!B23)</f>
      </c>
      <c r="D23" s="12" t="e">
        <f>CONCATENATE(Žákyně!#REF!)</f>
        <v>#REF!</v>
      </c>
      <c r="E23" s="21">
        <f>VALUE(Žákyně!F23)</f>
        <v>0</v>
      </c>
      <c r="F23" s="12">
        <f t="shared" si="0"/>
        <v>17</v>
      </c>
    </row>
    <row r="24" spans="2:6" ht="66" customHeight="1">
      <c r="B24" s="19">
        <f>CONCATENATE(Žákyně!A24)</f>
      </c>
      <c r="C24" s="20">
        <f>CONCATENATE(Žákyně!B24)</f>
      </c>
      <c r="D24" s="12" t="e">
        <f>CONCATENATE(Žákyně!#REF!)</f>
        <v>#REF!</v>
      </c>
      <c r="E24" s="21">
        <f>VALUE(Žákyně!F24)</f>
        <v>0</v>
      </c>
      <c r="F24" s="12">
        <f t="shared" si="0"/>
        <v>18</v>
      </c>
    </row>
    <row r="25" spans="2:6" ht="66" customHeight="1">
      <c r="B25" s="19">
        <f>CONCATENATE(Žákyně!A25)</f>
      </c>
      <c r="C25" s="20">
        <f>CONCATENATE(Žákyně!B25)</f>
      </c>
      <c r="D25" s="12" t="e">
        <f>CONCATENATE(Žákyně!#REF!)</f>
        <v>#REF!</v>
      </c>
      <c r="E25" s="21">
        <f>VALUE(Žákyně!F25)</f>
        <v>0</v>
      </c>
      <c r="F25" s="12">
        <f t="shared" si="0"/>
        <v>19</v>
      </c>
    </row>
    <row r="26" spans="2:6" ht="66" customHeight="1">
      <c r="B26" s="19">
        <f>CONCATENATE(Žákyně!A26)</f>
      </c>
      <c r="C26" s="20">
        <f>CONCATENATE(Žákyně!B26)</f>
      </c>
      <c r="D26" s="12" t="e">
        <f>CONCATENATE(Žákyně!#REF!)</f>
        <v>#REF!</v>
      </c>
      <c r="E26" s="21">
        <f>VALUE(Žákyně!F26)</f>
        <v>0</v>
      </c>
      <c r="F26" s="12">
        <f t="shared" si="0"/>
        <v>20</v>
      </c>
    </row>
    <row r="27" spans="2:6" ht="66" customHeight="1">
      <c r="B27" s="19">
        <f>CONCATENATE(Žákyně!A27)</f>
      </c>
      <c r="C27" s="20">
        <f>CONCATENATE(Žákyně!B27)</f>
      </c>
      <c r="D27" s="12" t="e">
        <f>CONCATENATE(Žákyně!#REF!)</f>
        <v>#REF!</v>
      </c>
      <c r="E27" s="21">
        <f>VALUE(Žákyně!F27)</f>
        <v>0</v>
      </c>
      <c r="F27" s="12">
        <f t="shared" si="0"/>
        <v>21</v>
      </c>
    </row>
    <row r="28" spans="2:6" ht="66" customHeight="1">
      <c r="B28" s="19">
        <f>CONCATENATE(Žákyně!A28)</f>
      </c>
      <c r="C28" s="20">
        <f>CONCATENATE(Žákyně!B28)</f>
      </c>
      <c r="D28" s="12" t="e">
        <f>CONCATENATE(Žákyně!#REF!)</f>
        <v>#REF!</v>
      </c>
      <c r="E28" s="21">
        <f>VALUE(Žákyně!F28)</f>
        <v>0</v>
      </c>
      <c r="F28" s="12">
        <f t="shared" si="0"/>
        <v>22</v>
      </c>
    </row>
    <row r="29" spans="2:6" ht="66" customHeight="1">
      <c r="B29" s="19">
        <f>CONCATENATE(Žákyně!A29)</f>
      </c>
      <c r="C29" s="20">
        <f>CONCATENATE(Žákyně!B29)</f>
      </c>
      <c r="D29" s="12" t="e">
        <f>CONCATENATE(Žákyně!#REF!)</f>
        <v>#REF!</v>
      </c>
      <c r="E29" s="21">
        <f>VALUE(Žákyně!F29)</f>
        <v>0</v>
      </c>
      <c r="F29" s="12">
        <f t="shared" si="0"/>
        <v>23</v>
      </c>
    </row>
    <row r="30" spans="2:6" ht="66" customHeight="1">
      <c r="B30" s="19">
        <f>CONCATENATE(Žákyně!A30)</f>
      </c>
      <c r="C30" s="20">
        <f>CONCATENATE(Žákyně!B30)</f>
      </c>
      <c r="D30" s="12" t="e">
        <f>CONCATENATE(Žákyně!#REF!)</f>
        <v>#REF!</v>
      </c>
      <c r="E30" s="21">
        <f>VALUE(Žákyně!F30)</f>
        <v>0</v>
      </c>
      <c r="F30" s="12">
        <f t="shared" si="0"/>
        <v>24</v>
      </c>
    </row>
    <row r="31" spans="2:6" ht="66" customHeight="1">
      <c r="B31" s="19">
        <f>CONCATENATE(Žákyně!A31)</f>
      </c>
      <c r="C31" s="20">
        <f>CONCATENATE(Žákyně!B31)</f>
      </c>
      <c r="D31" s="12" t="e">
        <f>CONCATENATE(Žákyně!#REF!)</f>
        <v>#REF!</v>
      </c>
      <c r="E31" s="21">
        <f>VALUE(Žákyně!F31)</f>
        <v>0</v>
      </c>
      <c r="F31" s="12">
        <f t="shared" si="0"/>
        <v>25</v>
      </c>
    </row>
    <row r="32" spans="2:6" ht="66" customHeight="1">
      <c r="B32" s="19">
        <f>CONCATENATE(Žákyně!A32)</f>
      </c>
      <c r="C32" s="20">
        <f>CONCATENATE(Žákyně!B32)</f>
      </c>
      <c r="D32" s="12" t="e">
        <f>CONCATENATE(Žákyně!#REF!)</f>
        <v>#REF!</v>
      </c>
      <c r="E32" s="21">
        <f>VALUE(Žákyně!F32)</f>
        <v>0</v>
      </c>
      <c r="F32" s="12">
        <f t="shared" si="0"/>
        <v>26</v>
      </c>
    </row>
    <row r="33" spans="2:6" ht="66" customHeight="1">
      <c r="B33" s="19">
        <f>CONCATENATE(Žákyně!A33)</f>
      </c>
      <c r="C33" s="20">
        <f>CONCATENATE(Žákyně!B33)</f>
      </c>
      <c r="D33" s="12" t="e">
        <f>CONCATENATE(Žákyně!#REF!)</f>
        <v>#REF!</v>
      </c>
      <c r="E33" s="21">
        <f>VALUE(Žákyně!F33)</f>
        <v>0</v>
      </c>
      <c r="F33" s="12">
        <f t="shared" si="0"/>
        <v>27</v>
      </c>
    </row>
    <row r="34" spans="2:6" ht="66" customHeight="1">
      <c r="B34" s="19">
        <f>CONCATENATE(Žákyně!A34)</f>
      </c>
      <c r="C34" s="20">
        <f>CONCATENATE(Žákyně!B34)</f>
      </c>
      <c r="D34" s="12" t="e">
        <f>CONCATENATE(Žákyně!#REF!)</f>
        <v>#REF!</v>
      </c>
      <c r="E34" s="21">
        <f>VALUE(Žákyně!F34)</f>
        <v>0</v>
      </c>
      <c r="F34" s="12">
        <f t="shared" si="0"/>
        <v>28</v>
      </c>
    </row>
    <row r="35" spans="2:6" ht="66" customHeight="1">
      <c r="B35" s="19">
        <f>CONCATENATE(Žákyně!A35)</f>
      </c>
      <c r="C35" s="20">
        <f>CONCATENATE(Žákyně!B35)</f>
      </c>
      <c r="D35" s="12" t="e">
        <f>CONCATENATE(Žákyně!#REF!)</f>
        <v>#REF!</v>
      </c>
      <c r="E35" s="21">
        <f>VALUE(Žákyně!F35)</f>
        <v>0</v>
      </c>
      <c r="F35" s="12">
        <f t="shared" si="0"/>
        <v>29</v>
      </c>
    </row>
    <row r="36" spans="2:6" ht="66" customHeight="1">
      <c r="B36" s="19">
        <f>CONCATENATE(Žákyně!A36)</f>
      </c>
      <c r="C36" s="20">
        <f>CONCATENATE(Žákyně!B36)</f>
      </c>
      <c r="D36" s="12" t="e">
        <f>CONCATENATE(Žákyně!#REF!)</f>
        <v>#REF!</v>
      </c>
      <c r="E36" s="21">
        <f>VALUE(Žákyně!F36)</f>
        <v>0</v>
      </c>
      <c r="F36" s="12">
        <f t="shared" si="0"/>
        <v>30</v>
      </c>
    </row>
    <row r="37" spans="2:6" ht="66" customHeight="1">
      <c r="B37" s="19">
        <f>CONCATENATE(Žákyně!A37)</f>
      </c>
      <c r="C37" s="20">
        <f>CONCATENATE(Žákyně!B37)</f>
      </c>
      <c r="D37" s="12" t="e">
        <f>CONCATENATE(Žákyně!#REF!)</f>
        <v>#REF!</v>
      </c>
      <c r="E37" s="21">
        <f>VALUE(Žákyně!F37)</f>
        <v>0</v>
      </c>
      <c r="F37" s="12">
        <f t="shared" si="0"/>
        <v>31</v>
      </c>
    </row>
    <row r="38" spans="2:6" ht="66" customHeight="1">
      <c r="B38" s="19">
        <f>CONCATENATE(Žákyně!A38)</f>
      </c>
      <c r="C38" s="20">
        <f>CONCATENATE(Žákyně!B38)</f>
      </c>
      <c r="D38" s="12" t="e">
        <f>CONCATENATE(Žákyně!#REF!)</f>
        <v>#REF!</v>
      </c>
      <c r="E38" s="21">
        <f>VALUE(Žákyně!F38)</f>
        <v>0</v>
      </c>
      <c r="F38" s="12">
        <f t="shared" si="0"/>
        <v>32</v>
      </c>
    </row>
    <row r="39" spans="2:6" ht="66" customHeight="1">
      <c r="B39" s="19">
        <f>CONCATENATE(Žákyně!A39)</f>
      </c>
      <c r="C39" s="20">
        <f>CONCATENATE(Žákyně!B39)</f>
      </c>
      <c r="D39" s="12" t="e">
        <f>CONCATENATE(Žákyně!#REF!)</f>
        <v>#REF!</v>
      </c>
      <c r="E39" s="21">
        <f>VALUE(Žákyně!F39)</f>
        <v>0</v>
      </c>
      <c r="F39" s="12">
        <f t="shared" si="0"/>
        <v>33</v>
      </c>
    </row>
    <row r="40" spans="2:6" ht="66" customHeight="1">
      <c r="B40" s="19">
        <f>CONCATENATE(Žákyně!A40)</f>
      </c>
      <c r="C40" s="20">
        <f>CONCATENATE(Žákyně!B40)</f>
      </c>
      <c r="D40" s="12" t="e">
        <f>CONCATENATE(Žákyně!#REF!)</f>
        <v>#REF!</v>
      </c>
      <c r="E40" s="21">
        <f>VALUE(Žákyně!F40)</f>
        <v>0</v>
      </c>
      <c r="F40" s="12">
        <f aca="true" t="shared" si="1" ref="F40:F56">(1)+F39</f>
        <v>34</v>
      </c>
    </row>
    <row r="41" spans="2:6" ht="66" customHeight="1">
      <c r="B41" s="19">
        <f>CONCATENATE(Žákyně!A41)</f>
      </c>
      <c r="C41" s="20">
        <f>CONCATENATE(Žákyně!B41)</f>
      </c>
      <c r="D41" s="12" t="e">
        <f>CONCATENATE(Žákyně!#REF!)</f>
        <v>#REF!</v>
      </c>
      <c r="E41" s="21">
        <f>VALUE(Žákyně!F41)</f>
        <v>0</v>
      </c>
      <c r="F41" s="12">
        <f t="shared" si="1"/>
        <v>35</v>
      </c>
    </row>
    <row r="42" spans="2:6" ht="66" customHeight="1">
      <c r="B42" s="19">
        <f>CONCATENATE(Žákyně!A42)</f>
      </c>
      <c r="C42" s="20">
        <f>CONCATENATE(Žákyně!B42)</f>
      </c>
      <c r="D42" s="12" t="e">
        <f>CONCATENATE(Žákyně!#REF!)</f>
        <v>#REF!</v>
      </c>
      <c r="E42" s="21">
        <f>VALUE(Žákyně!F42)</f>
        <v>0</v>
      </c>
      <c r="F42" s="12">
        <f t="shared" si="1"/>
        <v>36</v>
      </c>
    </row>
    <row r="43" spans="2:6" ht="66" customHeight="1">
      <c r="B43" s="19">
        <f>CONCATENATE(Žákyně!A43)</f>
      </c>
      <c r="C43" s="20">
        <f>CONCATENATE(Žákyně!B43)</f>
      </c>
      <c r="D43" s="12" t="e">
        <f>CONCATENATE(Žákyně!#REF!)</f>
        <v>#REF!</v>
      </c>
      <c r="E43" s="21">
        <f>VALUE(Žákyně!F43)</f>
        <v>0</v>
      </c>
      <c r="F43" s="12">
        <f t="shared" si="1"/>
        <v>37</v>
      </c>
    </row>
    <row r="44" spans="2:6" ht="66" customHeight="1">
      <c r="B44" s="19">
        <f>CONCATENATE(Žákyně!A44)</f>
      </c>
      <c r="C44" s="20">
        <f>CONCATENATE(Žákyně!B44)</f>
      </c>
      <c r="D44" s="12" t="e">
        <f>CONCATENATE(Žákyně!#REF!)</f>
        <v>#REF!</v>
      </c>
      <c r="E44" s="21">
        <f>VALUE(Žákyně!F44)</f>
        <v>0</v>
      </c>
      <c r="F44" s="12">
        <f t="shared" si="1"/>
        <v>38</v>
      </c>
    </row>
    <row r="45" spans="2:6" ht="66" customHeight="1">
      <c r="B45" s="19">
        <f>CONCATENATE(Žákyně!A45)</f>
      </c>
      <c r="C45" s="20">
        <f>CONCATENATE(Žákyně!B45)</f>
      </c>
      <c r="D45" s="12" t="e">
        <f>CONCATENATE(Žákyně!#REF!)</f>
        <v>#REF!</v>
      </c>
      <c r="E45" s="21">
        <f>VALUE(Žákyně!F45)</f>
        <v>0</v>
      </c>
      <c r="F45" s="12">
        <f t="shared" si="1"/>
        <v>39</v>
      </c>
    </row>
    <row r="46" spans="2:6" ht="66" customHeight="1">
      <c r="B46" s="19">
        <f>CONCATENATE(Žákyně!A46)</f>
      </c>
      <c r="C46" s="20">
        <f>CONCATENATE(Žákyně!B46)</f>
      </c>
      <c r="D46" s="12" t="e">
        <f>CONCATENATE(Žákyně!#REF!)</f>
        <v>#REF!</v>
      </c>
      <c r="E46" s="21">
        <f>VALUE(Žákyně!F46)</f>
        <v>0</v>
      </c>
      <c r="F46" s="12">
        <f t="shared" si="1"/>
        <v>40</v>
      </c>
    </row>
    <row r="47" spans="2:6" ht="66" customHeight="1">
      <c r="B47" s="19">
        <f>CONCATENATE(Žákyně!A47)</f>
      </c>
      <c r="C47" s="20">
        <f>CONCATENATE(Žákyně!B47)</f>
      </c>
      <c r="D47" s="12" t="e">
        <f>CONCATENATE(Žákyně!#REF!)</f>
        <v>#REF!</v>
      </c>
      <c r="E47" s="21">
        <f>VALUE(Žákyně!F47)</f>
        <v>0</v>
      </c>
      <c r="F47" s="12">
        <f t="shared" si="1"/>
        <v>41</v>
      </c>
    </row>
    <row r="48" spans="2:6" ht="66" customHeight="1">
      <c r="B48" s="19">
        <f>CONCATENATE(Žákyně!A48)</f>
      </c>
      <c r="C48" s="20">
        <f>CONCATENATE(Žákyně!B48)</f>
      </c>
      <c r="D48" s="12" t="e">
        <f>CONCATENATE(Žákyně!#REF!)</f>
        <v>#REF!</v>
      </c>
      <c r="E48" s="21">
        <f>VALUE(Žákyně!F48)</f>
        <v>0</v>
      </c>
      <c r="F48" s="12">
        <f t="shared" si="1"/>
        <v>42</v>
      </c>
    </row>
    <row r="49" spans="2:6" ht="66" customHeight="1">
      <c r="B49" s="19">
        <f>CONCATENATE(Žákyně!A49)</f>
      </c>
      <c r="C49" s="20">
        <f>CONCATENATE(Žákyně!B49)</f>
      </c>
      <c r="D49" s="12" t="e">
        <f>CONCATENATE(Žákyně!#REF!)</f>
        <v>#REF!</v>
      </c>
      <c r="E49" s="21">
        <f>VALUE(Žákyně!F49)</f>
        <v>0</v>
      </c>
      <c r="F49" s="12">
        <f t="shared" si="1"/>
        <v>43</v>
      </c>
    </row>
    <row r="50" spans="2:6" ht="66" customHeight="1">
      <c r="B50" s="19">
        <f>CONCATENATE(Žákyně!A50)</f>
      </c>
      <c r="C50" s="20">
        <f>CONCATENATE(Žákyně!B50)</f>
      </c>
      <c r="D50" s="12" t="e">
        <f>CONCATENATE(Žákyně!#REF!)</f>
        <v>#REF!</v>
      </c>
      <c r="E50" s="21">
        <f>VALUE(Žákyně!F50)</f>
        <v>0</v>
      </c>
      <c r="F50" s="12">
        <f t="shared" si="1"/>
        <v>44</v>
      </c>
    </row>
    <row r="51" spans="2:6" ht="66" customHeight="1">
      <c r="B51" s="19">
        <f>CONCATENATE(Žákyně!A51)</f>
      </c>
      <c r="C51" s="20">
        <f>CONCATENATE(Žákyně!B51)</f>
      </c>
      <c r="D51" s="12" t="e">
        <f>CONCATENATE(Žákyně!#REF!)</f>
        <v>#REF!</v>
      </c>
      <c r="E51" s="21">
        <f>VALUE(Žákyně!F51)</f>
        <v>0</v>
      </c>
      <c r="F51" s="12">
        <f t="shared" si="1"/>
        <v>45</v>
      </c>
    </row>
    <row r="52" spans="2:6" ht="66" customHeight="1">
      <c r="B52" s="19">
        <f>CONCATENATE(Žákyně!A52)</f>
      </c>
      <c r="C52" s="20">
        <f>CONCATENATE(Žákyně!B52)</f>
      </c>
      <c r="D52" s="12" t="e">
        <f>CONCATENATE(Žákyně!#REF!)</f>
        <v>#REF!</v>
      </c>
      <c r="E52" s="21">
        <f>VALUE(Žákyně!F52)</f>
        <v>0</v>
      </c>
      <c r="F52" s="12">
        <f t="shared" si="1"/>
        <v>46</v>
      </c>
    </row>
    <row r="53" spans="2:6" ht="66" customHeight="1">
      <c r="B53" s="19">
        <f>CONCATENATE(Žákyně!A53)</f>
      </c>
      <c r="C53" s="20">
        <f>CONCATENATE(Žákyně!B53)</f>
      </c>
      <c r="D53" s="12" t="e">
        <f>CONCATENATE(Žákyně!#REF!)</f>
        <v>#REF!</v>
      </c>
      <c r="E53" s="21">
        <f>VALUE(Žákyně!F53)</f>
        <v>0</v>
      </c>
      <c r="F53" s="12">
        <f t="shared" si="1"/>
        <v>47</v>
      </c>
    </row>
    <row r="54" spans="2:6" ht="66" customHeight="1">
      <c r="B54" s="19">
        <f>CONCATENATE(Žákyně!A54)</f>
      </c>
      <c r="C54" s="20">
        <f>CONCATENATE(Žákyně!B54)</f>
      </c>
      <c r="D54" s="12" t="e">
        <f>CONCATENATE(Žákyně!#REF!)</f>
        <v>#REF!</v>
      </c>
      <c r="E54" s="21">
        <f>VALUE(Žákyně!F54)</f>
        <v>0</v>
      </c>
      <c r="F54" s="12">
        <f t="shared" si="1"/>
        <v>48</v>
      </c>
    </row>
    <row r="55" spans="2:6" ht="66" customHeight="1">
      <c r="B55" s="19">
        <f>CONCATENATE(Žákyně!A55)</f>
      </c>
      <c r="C55" s="20">
        <f>CONCATENATE(Žákyně!B55)</f>
      </c>
      <c r="D55" s="12" t="e">
        <f>CONCATENATE(Žákyně!#REF!)</f>
        <v>#REF!</v>
      </c>
      <c r="E55" s="21">
        <f>VALUE(Žákyně!F55)</f>
        <v>0</v>
      </c>
      <c r="F55" s="12">
        <f t="shared" si="1"/>
        <v>49</v>
      </c>
    </row>
    <row r="56" spans="2:6" ht="66" customHeight="1">
      <c r="B56" s="19">
        <f>CONCATENATE(Žákyně!A56)</f>
      </c>
      <c r="C56" s="20">
        <f>CONCATENATE(Žákyně!B56)</f>
      </c>
      <c r="D56" s="12" t="e">
        <f>CONCATENATE(Žákyně!#REF!)</f>
        <v>#REF!</v>
      </c>
      <c r="E56" s="21">
        <f>VALUE(Žákyně!F56)</f>
        <v>0</v>
      </c>
      <c r="F56" s="12">
        <f t="shared" si="1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I24" sqref="I24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38" t="s">
        <v>8</v>
      </c>
      <c r="C1" s="38"/>
      <c r="D1" s="38"/>
      <c r="E1" s="38"/>
      <c r="F1" s="38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36" t="str">
        <f>CONCATENATE(Žáci!A3)</f>
        <v>Kategorie: žáci - volná technika</v>
      </c>
      <c r="C3" s="36"/>
      <c r="D3" s="36" t="str">
        <f>CONCATENATE(Žáci!C3)</f>
        <v>Datum: 29.12.2011</v>
      </c>
      <c r="E3" s="36"/>
      <c r="F3" s="36"/>
      <c r="IQ3"/>
      <c r="IR3"/>
      <c r="IS3"/>
      <c r="IT3"/>
      <c r="IU3"/>
    </row>
    <row r="4" spans="2:255" s="1" customFormat="1" ht="18" customHeight="1">
      <c r="B4" s="2" t="str">
        <f>CONCATENATE(Žáci!A4)</f>
        <v>Délka tratě: 1200 m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0</v>
      </c>
      <c r="C6" s="6" t="s">
        <v>1</v>
      </c>
      <c r="D6" s="6" t="s">
        <v>2</v>
      </c>
      <c r="E6" s="6" t="s">
        <v>5</v>
      </c>
      <c r="F6" s="9" t="s">
        <v>6</v>
      </c>
    </row>
    <row r="7" spans="2:6" ht="66" customHeight="1">
      <c r="B7" s="19" t="str">
        <f>CONCATENATE(Žáci!A12)</f>
        <v>56</v>
      </c>
      <c r="C7" s="20" t="str">
        <f>CONCATENATE(Žáci!B12)</f>
        <v>Lehký Matyáš, SKI JBC</v>
      </c>
      <c r="D7" s="12">
        <f>CONCATENATE(Žákyně!C18)</f>
      </c>
      <c r="E7" s="21">
        <f>VALUE(Žáci!F12)</f>
        <v>0.002870370370370371</v>
      </c>
      <c r="F7" s="12">
        <v>1</v>
      </c>
    </row>
    <row r="8" spans="2:6" ht="66" customHeight="1">
      <c r="B8" s="19" t="str">
        <f>CONCATENATE(Žáci!A25)</f>
        <v>58</v>
      </c>
      <c r="C8" s="20" t="str">
        <f>CONCATENATE(Žáci!B25)</f>
        <v>Boudík Jiří, SKI JBC</v>
      </c>
      <c r="D8" s="12">
        <f>CONCATENATE(Žákyně!C31)</f>
      </c>
      <c r="E8" s="21">
        <f>VALUE(Žáci!F25)</f>
        <v>0.0030555555555555557</v>
      </c>
      <c r="F8" s="12">
        <f aca="true" t="shared" si="0" ref="F8:F39">(1)+F7</f>
        <v>2</v>
      </c>
    </row>
    <row r="9" spans="2:6" ht="66" customHeight="1">
      <c r="B9" s="19" t="str">
        <f>CONCATENATE(Žáci!A21)</f>
        <v>221</v>
      </c>
      <c r="C9" s="20" t="str">
        <f>CONCATENATE(Žáci!B21)</f>
        <v>Dufek Tomáš, SETA</v>
      </c>
      <c r="D9" s="12">
        <f>CONCATENATE(Žákyně!C27)</f>
      </c>
      <c r="E9" s="21">
        <f>VALUE(Žáci!F21)</f>
        <v>0.0030787037037037037</v>
      </c>
      <c r="F9" s="12">
        <f t="shared" si="0"/>
        <v>3</v>
      </c>
    </row>
    <row r="10" spans="2:6" ht="66" customHeight="1">
      <c r="B10" s="19" t="str">
        <f>CONCATENATE(Žáci!A9)</f>
        <v>44</v>
      </c>
      <c r="C10" s="20" t="str">
        <f>CONCATENATE(Žáci!B9)</f>
        <v>Kapčiar Tomáš, SKI JBC</v>
      </c>
      <c r="D10" s="12">
        <f>CONCATENATE(Žákyně!C15)</f>
      </c>
      <c r="E10" s="21">
        <f>VALUE(Žáci!F9)</f>
        <v>0.0031134259259259257</v>
      </c>
      <c r="F10" s="12">
        <f t="shared" si="0"/>
        <v>4</v>
      </c>
    </row>
    <row r="11" spans="2:6" ht="66" customHeight="1">
      <c r="B11" s="19" t="str">
        <f>CONCATENATE(Žáci!A13)</f>
        <v>205</v>
      </c>
      <c r="C11" s="20" t="str">
        <f>CONCATENATE(Žáci!B13)</f>
        <v>Tecl Matyáš, DULI</v>
      </c>
      <c r="D11" s="12">
        <f>CONCATENATE(Žákyně!C19)</f>
      </c>
      <c r="E11" s="21">
        <f>VALUE(Žáci!F13)</f>
        <v>0.003252314814814815</v>
      </c>
      <c r="F11" s="12">
        <f t="shared" si="0"/>
        <v>5</v>
      </c>
    </row>
    <row r="12" spans="2:6" ht="66" customHeight="1">
      <c r="B12" s="19" t="str">
        <f>CONCATENATE(Žáci!A14)</f>
        <v>206</v>
      </c>
      <c r="C12" s="20" t="str">
        <f>CONCATENATE(Žáci!B14)</f>
        <v>Juna Josef, DULI</v>
      </c>
      <c r="D12" s="12">
        <f>CONCATENATE(Žákyně!C20)</f>
      </c>
      <c r="E12" s="21">
        <f>VALUE(Žáci!F14)</f>
        <v>0.0032870370370370367</v>
      </c>
      <c r="F12" s="12">
        <f t="shared" si="0"/>
        <v>6</v>
      </c>
    </row>
    <row r="13" spans="2:6" ht="66" customHeight="1">
      <c r="B13" s="19" t="str">
        <f>CONCATENATE(Žáci!A8)</f>
        <v>40</v>
      </c>
      <c r="C13" s="20" t="str">
        <f>CONCATENATE(Žáci!B8)</f>
        <v>Brynda Vojtěch, SKI JBC</v>
      </c>
      <c r="D13" s="12">
        <f>CONCATENATE(Žákyně!C14)</f>
      </c>
      <c r="E13" s="21">
        <f>VALUE(Žáci!F8)</f>
        <v>0.0033333333333333335</v>
      </c>
      <c r="F13" s="12">
        <f t="shared" si="0"/>
        <v>7</v>
      </c>
    </row>
    <row r="14" spans="2:6" ht="66" customHeight="1">
      <c r="B14" s="19" t="str">
        <f>CONCATENATE(Žáci!A11)</f>
        <v>54</v>
      </c>
      <c r="C14" s="20" t="str">
        <f>CONCATENATE(Žáci!B11)</f>
        <v>Ondřej Štěpán, SKI JBC</v>
      </c>
      <c r="D14" s="12">
        <f>CONCATENATE(Žákyně!C17)</f>
      </c>
      <c r="E14" s="21">
        <f>VALUE(Žáci!F11)</f>
        <v>0.003356481481481481</v>
      </c>
      <c r="F14" s="12">
        <f t="shared" si="0"/>
        <v>8</v>
      </c>
    </row>
    <row r="15" spans="2:6" ht="66" customHeight="1">
      <c r="B15" s="19" t="str">
        <f>CONCATENATE(Žáci!A10)</f>
        <v>49</v>
      </c>
      <c r="C15" s="20" t="str">
        <f>CONCATENATE(Žáci!B10)</f>
        <v>Diděnko Saša, SKI JBC</v>
      </c>
      <c r="D15" s="12">
        <f>CONCATENATE(Žákyně!C16)</f>
      </c>
      <c r="E15" s="21">
        <f>VALUE(Žáci!F10)</f>
        <v>0.003368055555555555</v>
      </c>
      <c r="F15" s="12">
        <f t="shared" si="0"/>
        <v>9</v>
      </c>
    </row>
    <row r="16" spans="2:6" ht="66" customHeight="1">
      <c r="B16" s="19" t="str">
        <f>CONCATENATE(Žáci!A22)</f>
        <v>228</v>
      </c>
      <c r="C16" s="20" t="str">
        <f>CONCATENATE(Žáci!B22)</f>
        <v>Švejda Jakub, SKSV</v>
      </c>
      <c r="D16" s="12">
        <f>CONCATENATE(Žákyně!C28)</f>
      </c>
      <c r="E16" s="21">
        <f>VALUE(Žáci!F22)</f>
        <v>0.00337962962962963</v>
      </c>
      <c r="F16" s="12">
        <f t="shared" si="0"/>
        <v>10</v>
      </c>
    </row>
    <row r="17" spans="2:6" ht="66" customHeight="1">
      <c r="B17" s="19" t="str">
        <f>CONCATENATE(Žáci!A15)</f>
        <v>207</v>
      </c>
      <c r="C17" s="20" t="str">
        <f>CONCATENATE(Žáci!B15)</f>
        <v>Gebouský Marek, DULI</v>
      </c>
      <c r="D17" s="12">
        <f>CONCATENATE(Žákyně!C21)</f>
      </c>
      <c r="E17" s="21">
        <f>VALUE(Žáci!F15)</f>
        <v>0.003414351851851852</v>
      </c>
      <c r="F17" s="12">
        <f t="shared" si="0"/>
        <v>11</v>
      </c>
    </row>
    <row r="18" spans="2:6" ht="66" customHeight="1">
      <c r="B18" s="19" t="str">
        <f>CONCATENATE(Žáci!A7)</f>
        <v>37</v>
      </c>
      <c r="C18" s="20" t="str">
        <f>CONCATENATE(Žáci!B7)</f>
        <v>Hájek Matěj, SKI JBC</v>
      </c>
      <c r="D18" s="12">
        <f>CONCATENATE(Žákyně!C13)</f>
      </c>
      <c r="E18" s="21">
        <f>VALUE(Žáci!F7)</f>
        <v>0.0035416666666666665</v>
      </c>
      <c r="F18" s="12">
        <f t="shared" si="0"/>
        <v>12</v>
      </c>
    </row>
    <row r="19" spans="2:6" ht="66" customHeight="1">
      <c r="B19" s="19" t="str">
        <f>CONCATENATE(Žáci!A20)</f>
        <v>220</v>
      </c>
      <c r="C19" s="20" t="str">
        <f>CONCATENATE(Žáci!B20)</f>
        <v>Lukeš Tomáš, SKIJ</v>
      </c>
      <c r="D19" s="12">
        <f>CONCATENATE(Žákyně!C26)</f>
      </c>
      <c r="E19" s="21">
        <f>VALUE(Žáci!F20)</f>
        <v>0.0035532407407407405</v>
      </c>
      <c r="F19" s="12">
        <f t="shared" si="0"/>
        <v>13</v>
      </c>
    </row>
    <row r="20" spans="2:6" ht="66" customHeight="1">
      <c r="B20" s="19" t="str">
        <f>CONCATENATE(Žáci!A16)</f>
        <v>208</v>
      </c>
      <c r="C20" s="20" t="str">
        <f>CONCATENATE(Žáci!B16)</f>
        <v>Havle Martin, DULI</v>
      </c>
      <c r="D20" s="12">
        <f>CONCATENATE(Žákyně!C22)</f>
      </c>
      <c r="E20" s="21">
        <f>VALUE(Žáci!F16)</f>
        <v>0.0037152777777777774</v>
      </c>
      <c r="F20" s="12">
        <f t="shared" si="0"/>
        <v>14</v>
      </c>
    </row>
    <row r="21" spans="2:6" ht="66" customHeight="1">
      <c r="B21" s="19" t="str">
        <f>CONCATENATE(Žáci!A19)</f>
        <v>217</v>
      </c>
      <c r="C21" s="20" t="str">
        <f>CONCATENATE(Žáci!B19)</f>
        <v>Kopal Vilém, SKI JBC</v>
      </c>
      <c r="D21" s="12">
        <f>CONCATENATE(Žákyně!C25)</f>
      </c>
      <c r="E21" s="21">
        <f>VALUE(Žáci!F19)</f>
        <v>0.0037500000000000003</v>
      </c>
      <c r="F21" s="12">
        <f t="shared" si="0"/>
        <v>15</v>
      </c>
    </row>
    <row r="22" spans="2:6" ht="66" customHeight="1">
      <c r="B22" s="19" t="str">
        <f>CONCATENATE(Žáci!A18)</f>
        <v>212</v>
      </c>
      <c r="C22" s="20" t="str">
        <f>CONCATENATE(Žáci!B18)</f>
        <v>Kysilka Tomáš, DULI</v>
      </c>
      <c r="D22" s="12">
        <f>CONCATENATE(Žákyně!C24)</f>
      </c>
      <c r="E22" s="21">
        <f>VALUE(Žáci!F18)</f>
        <v>0.0037962962962962963</v>
      </c>
      <c r="F22" s="12">
        <f t="shared" si="0"/>
        <v>16</v>
      </c>
    </row>
    <row r="23" spans="2:6" ht="66" customHeight="1">
      <c r="B23" s="19" t="str">
        <f>CONCATENATE(Žáci!A23)</f>
        <v>235</v>
      </c>
      <c r="C23" s="20" t="str">
        <f>CONCATENATE(Žáci!B23)</f>
        <v>Machač Štěpán, SKI JBC</v>
      </c>
      <c r="D23" s="12">
        <f>CONCATENATE(Žákyně!C29)</f>
      </c>
      <c r="E23" s="21">
        <f>VALUE(Žáci!F23)</f>
        <v>0.004027777777777778</v>
      </c>
      <c r="F23" s="12">
        <f t="shared" si="0"/>
        <v>17</v>
      </c>
    </row>
    <row r="24" spans="2:6" ht="66" customHeight="1">
      <c r="B24" s="19" t="str">
        <f>CONCATENATE(Žáci!A17)</f>
        <v>211</v>
      </c>
      <c r="C24" s="20" t="str">
        <f>CONCATENATE(Žáci!B17)</f>
        <v>Koffer Tomáš, DULI</v>
      </c>
      <c r="D24" s="12">
        <f>CONCATENATE(Žákyně!C23)</f>
      </c>
      <c r="E24" s="21">
        <f>VALUE(Žáci!F17)</f>
        <v>0.004097222222222223</v>
      </c>
      <c r="F24" s="12">
        <f t="shared" si="0"/>
        <v>18</v>
      </c>
    </row>
    <row r="25" spans="2:6" ht="66" customHeight="1">
      <c r="B25" s="19" t="str">
        <f>CONCATENATE(Žáci!A24)</f>
        <v>236</v>
      </c>
      <c r="C25" s="20" t="str">
        <f>CONCATENATE(Žáci!B24)</f>
        <v>Bříza Matěj, SKI JBC</v>
      </c>
      <c r="D25" s="12">
        <f>CONCATENATE(Žákyně!C30)</f>
      </c>
      <c r="E25" s="21">
        <f>VALUE(Žáci!F24)</f>
        <v>0.004143518518518519</v>
      </c>
      <c r="F25" s="12">
        <f t="shared" si="0"/>
        <v>19</v>
      </c>
    </row>
    <row r="26" spans="2:6" ht="66" customHeight="1">
      <c r="B26" s="19">
        <f>CONCATENATE(Žáci!A26)</f>
      </c>
      <c r="C26" s="20">
        <f>CONCATENATE(Žáci!B26)</f>
      </c>
      <c r="D26" s="12">
        <f>CONCATENATE(Žákyně!C32)</f>
      </c>
      <c r="E26" s="21">
        <f>VALUE(Žáci!F26)</f>
        <v>0</v>
      </c>
      <c r="F26" s="12">
        <f t="shared" si="0"/>
        <v>20</v>
      </c>
    </row>
    <row r="27" spans="2:6" ht="66" customHeight="1">
      <c r="B27" s="19">
        <f>CONCATENATE(Žáci!A27)</f>
      </c>
      <c r="C27" s="20">
        <f>CONCATENATE(Žáci!B27)</f>
      </c>
      <c r="D27" s="12">
        <f>CONCATENATE(Žákyně!C33)</f>
      </c>
      <c r="E27" s="21">
        <f>VALUE(Žáci!F27)</f>
        <v>0</v>
      </c>
      <c r="F27" s="12">
        <f t="shared" si="0"/>
        <v>21</v>
      </c>
    </row>
    <row r="28" spans="2:6" ht="66" customHeight="1">
      <c r="B28" s="19">
        <f>CONCATENATE(Žáci!A28)</f>
      </c>
      <c r="C28" s="20">
        <f>CONCATENATE(Žáci!B28)</f>
      </c>
      <c r="D28" s="12">
        <f>CONCATENATE(Žákyně!C34)</f>
      </c>
      <c r="E28" s="21">
        <f>VALUE(Žáci!F28)</f>
        <v>0</v>
      </c>
      <c r="F28" s="12">
        <f t="shared" si="0"/>
        <v>22</v>
      </c>
    </row>
    <row r="29" spans="2:6" ht="66" customHeight="1">
      <c r="B29" s="19">
        <f>CONCATENATE(Žáci!A29)</f>
      </c>
      <c r="C29" s="20">
        <f>CONCATENATE(Žáci!B29)</f>
      </c>
      <c r="D29" s="12">
        <f>CONCATENATE(Žákyně!C35)</f>
      </c>
      <c r="E29" s="21">
        <f>VALUE(Žáci!F29)</f>
        <v>0</v>
      </c>
      <c r="F29" s="12">
        <f t="shared" si="0"/>
        <v>23</v>
      </c>
    </row>
    <row r="30" spans="2:6" ht="66" customHeight="1">
      <c r="B30" s="19">
        <f>CONCATENATE(Žáci!A30)</f>
      </c>
      <c r="C30" s="20">
        <f>CONCATENATE(Žáci!B30)</f>
      </c>
      <c r="D30" s="12">
        <f>CONCATENATE(Žákyně!C36)</f>
      </c>
      <c r="E30" s="21">
        <f>VALUE(Žáci!F30)</f>
        <v>0</v>
      </c>
      <c r="F30" s="12">
        <f t="shared" si="0"/>
        <v>24</v>
      </c>
    </row>
    <row r="31" spans="2:6" ht="66" customHeight="1">
      <c r="B31" s="19">
        <f>CONCATENATE(Žáci!A31)</f>
      </c>
      <c r="C31" s="20">
        <f>CONCATENATE(Žáci!B31)</f>
      </c>
      <c r="D31" s="12">
        <f>CONCATENATE(Žákyně!C37)</f>
      </c>
      <c r="E31" s="21">
        <f>VALUE(Žáci!F31)</f>
        <v>0</v>
      </c>
      <c r="F31" s="12">
        <f t="shared" si="0"/>
        <v>25</v>
      </c>
    </row>
    <row r="32" spans="2:6" ht="66" customHeight="1">
      <c r="B32" s="19">
        <f>CONCATENATE(Žáci!A32)</f>
      </c>
      <c r="C32" s="20">
        <f>CONCATENATE(Žáci!B32)</f>
      </c>
      <c r="D32" s="12">
        <f>CONCATENATE(Žákyně!C38)</f>
      </c>
      <c r="E32" s="21">
        <f>VALUE(Žáci!F32)</f>
        <v>0</v>
      </c>
      <c r="F32" s="12">
        <f t="shared" si="0"/>
        <v>26</v>
      </c>
    </row>
    <row r="33" spans="2:6" ht="66" customHeight="1">
      <c r="B33" s="19">
        <f>CONCATENATE(Žáci!A33)</f>
      </c>
      <c r="C33" s="20">
        <f>CONCATENATE(Žáci!B33)</f>
      </c>
      <c r="D33" s="12">
        <f>CONCATENATE(Žákyně!C39)</f>
      </c>
      <c r="E33" s="21">
        <f>VALUE(Žáci!F33)</f>
        <v>0</v>
      </c>
      <c r="F33" s="12">
        <f t="shared" si="0"/>
        <v>27</v>
      </c>
    </row>
    <row r="34" spans="2:6" ht="66" customHeight="1">
      <c r="B34" s="19">
        <f>CONCATENATE(Žáci!A34)</f>
      </c>
      <c r="C34" s="20">
        <f>CONCATENATE(Žáci!B34)</f>
      </c>
      <c r="D34" s="12">
        <f>CONCATENATE(Žákyně!C40)</f>
      </c>
      <c r="E34" s="21">
        <f>VALUE(Žáci!F34)</f>
        <v>0</v>
      </c>
      <c r="F34" s="12">
        <f t="shared" si="0"/>
        <v>28</v>
      </c>
    </row>
    <row r="35" spans="2:6" ht="66" customHeight="1">
      <c r="B35" s="19">
        <f>CONCATENATE(Žáci!A35)</f>
      </c>
      <c r="C35" s="20">
        <f>CONCATENATE(Žáci!B35)</f>
      </c>
      <c r="D35" s="12">
        <f>CONCATENATE(Žákyně!C41)</f>
      </c>
      <c r="E35" s="21">
        <f>VALUE(Žáci!F35)</f>
        <v>0</v>
      </c>
      <c r="F35" s="12">
        <f t="shared" si="0"/>
        <v>29</v>
      </c>
    </row>
    <row r="36" spans="2:6" ht="66" customHeight="1">
      <c r="B36" s="19">
        <f>CONCATENATE(Žáci!A36)</f>
      </c>
      <c r="C36" s="20">
        <f>CONCATENATE(Žáci!B36)</f>
      </c>
      <c r="D36" s="12">
        <f>CONCATENATE(Žákyně!C42)</f>
      </c>
      <c r="E36" s="21">
        <f>VALUE(Žáci!F36)</f>
        <v>0</v>
      </c>
      <c r="F36" s="12">
        <f t="shared" si="0"/>
        <v>30</v>
      </c>
    </row>
    <row r="37" spans="2:6" ht="66" customHeight="1">
      <c r="B37" s="19">
        <f>CONCATENATE(Žáci!A37)</f>
      </c>
      <c r="C37" s="20">
        <f>CONCATENATE(Žáci!B37)</f>
      </c>
      <c r="D37" s="12">
        <f>CONCATENATE(Žákyně!C43)</f>
      </c>
      <c r="E37" s="21">
        <f>VALUE(Žáci!F37)</f>
        <v>0</v>
      </c>
      <c r="F37" s="12">
        <f t="shared" si="0"/>
        <v>31</v>
      </c>
    </row>
    <row r="38" spans="2:6" ht="66" customHeight="1">
      <c r="B38" s="19">
        <f>CONCATENATE(Žáci!A38)</f>
      </c>
      <c r="C38" s="20">
        <f>CONCATENATE(Žáci!B38)</f>
      </c>
      <c r="D38" s="12">
        <f>CONCATENATE(Žákyně!C44)</f>
      </c>
      <c r="E38" s="21">
        <f>VALUE(Žáci!F38)</f>
        <v>0</v>
      </c>
      <c r="F38" s="12">
        <f t="shared" si="0"/>
        <v>32</v>
      </c>
    </row>
    <row r="39" spans="2:6" ht="66" customHeight="1">
      <c r="B39" s="19">
        <f>CONCATENATE(Žáci!A39)</f>
      </c>
      <c r="C39" s="20">
        <f>CONCATENATE(Žáci!B39)</f>
      </c>
      <c r="D39" s="12">
        <f>CONCATENATE(Žákyně!C45)</f>
      </c>
      <c r="E39" s="21">
        <f>VALUE(Žáci!F39)</f>
        <v>0</v>
      </c>
      <c r="F39" s="12">
        <f t="shared" si="0"/>
        <v>33</v>
      </c>
    </row>
    <row r="40" spans="2:6" ht="66" customHeight="1">
      <c r="B40" s="19">
        <f>CONCATENATE(Žáci!A40)</f>
      </c>
      <c r="C40" s="20">
        <f>CONCATENATE(Žáci!B40)</f>
      </c>
      <c r="D40" s="12">
        <f>CONCATENATE(Žákyně!C46)</f>
      </c>
      <c r="E40" s="21">
        <f>VALUE(Žáci!F40)</f>
        <v>0</v>
      </c>
      <c r="F40" s="12">
        <f aca="true" t="shared" si="1" ref="F40:F56">(1)+F39</f>
        <v>34</v>
      </c>
    </row>
    <row r="41" spans="2:6" ht="66" customHeight="1">
      <c r="B41" s="19">
        <f>CONCATENATE(Žáci!A41)</f>
      </c>
      <c r="C41" s="20">
        <f>CONCATENATE(Žáci!B41)</f>
      </c>
      <c r="D41" s="12">
        <f>CONCATENATE(Žákyně!C47)</f>
      </c>
      <c r="E41" s="21">
        <f>VALUE(Žáci!F41)</f>
        <v>0</v>
      </c>
      <c r="F41" s="12">
        <f t="shared" si="1"/>
        <v>35</v>
      </c>
    </row>
    <row r="42" spans="2:6" ht="66" customHeight="1">
      <c r="B42" s="19">
        <f>CONCATENATE(Žáci!A42)</f>
      </c>
      <c r="C42" s="20">
        <f>CONCATENATE(Žáci!B42)</f>
      </c>
      <c r="D42" s="12">
        <f>CONCATENATE(Žákyně!C48)</f>
      </c>
      <c r="E42" s="21">
        <f>VALUE(Žáci!F42)</f>
        <v>0</v>
      </c>
      <c r="F42" s="12">
        <f t="shared" si="1"/>
        <v>36</v>
      </c>
    </row>
    <row r="43" spans="2:6" ht="66" customHeight="1">
      <c r="B43" s="19">
        <f>CONCATENATE(Žáci!A43)</f>
      </c>
      <c r="C43" s="20">
        <f>CONCATENATE(Žáci!B43)</f>
      </c>
      <c r="D43" s="12">
        <f>CONCATENATE(Žákyně!C49)</f>
      </c>
      <c r="E43" s="21">
        <f>VALUE(Žáci!F43)</f>
        <v>0</v>
      </c>
      <c r="F43" s="12">
        <f t="shared" si="1"/>
        <v>37</v>
      </c>
    </row>
    <row r="44" spans="2:6" ht="66" customHeight="1">
      <c r="B44" s="19">
        <f>CONCATENATE(Žáci!A44)</f>
      </c>
      <c r="C44" s="20">
        <f>CONCATENATE(Žáci!B44)</f>
      </c>
      <c r="D44" s="12">
        <f>CONCATENATE(Žákyně!C50)</f>
      </c>
      <c r="E44" s="21">
        <f>VALUE(Žáci!F44)</f>
        <v>0</v>
      </c>
      <c r="F44" s="12">
        <f t="shared" si="1"/>
        <v>38</v>
      </c>
    </row>
    <row r="45" spans="2:6" ht="66" customHeight="1">
      <c r="B45" s="19">
        <f>CONCATENATE(Žáci!A45)</f>
      </c>
      <c r="C45" s="20">
        <f>CONCATENATE(Žáci!B45)</f>
      </c>
      <c r="D45" s="12">
        <f>CONCATENATE(Žákyně!C51)</f>
      </c>
      <c r="E45" s="21">
        <f>VALUE(Žáci!F45)</f>
        <v>0</v>
      </c>
      <c r="F45" s="12">
        <f t="shared" si="1"/>
        <v>39</v>
      </c>
    </row>
    <row r="46" spans="2:6" ht="66" customHeight="1">
      <c r="B46" s="19">
        <f>CONCATENATE(Žáci!A46)</f>
      </c>
      <c r="C46" s="20">
        <f>CONCATENATE(Žáci!B46)</f>
      </c>
      <c r="D46" s="12">
        <f>CONCATENATE(Žákyně!C52)</f>
      </c>
      <c r="E46" s="21">
        <f>VALUE(Žáci!F46)</f>
        <v>0</v>
      </c>
      <c r="F46" s="12">
        <f t="shared" si="1"/>
        <v>40</v>
      </c>
    </row>
    <row r="47" spans="2:6" ht="66" customHeight="1">
      <c r="B47" s="19">
        <f>CONCATENATE(Žáci!A47)</f>
      </c>
      <c r="C47" s="20">
        <f>CONCATENATE(Žáci!B47)</f>
      </c>
      <c r="D47" s="12">
        <f>CONCATENATE(Žákyně!C53)</f>
      </c>
      <c r="E47" s="21">
        <f>VALUE(Žáci!F47)</f>
        <v>0</v>
      </c>
      <c r="F47" s="12">
        <f t="shared" si="1"/>
        <v>41</v>
      </c>
    </row>
    <row r="48" spans="2:6" ht="66" customHeight="1">
      <c r="B48" s="19">
        <f>CONCATENATE(Žáci!A48)</f>
      </c>
      <c r="C48" s="20">
        <f>CONCATENATE(Žáci!B48)</f>
      </c>
      <c r="D48" s="12">
        <f>CONCATENATE(Žákyně!C54)</f>
      </c>
      <c r="E48" s="21">
        <f>VALUE(Žáci!F48)</f>
        <v>0</v>
      </c>
      <c r="F48" s="12">
        <f t="shared" si="1"/>
        <v>42</v>
      </c>
    </row>
    <row r="49" spans="2:6" ht="66" customHeight="1">
      <c r="B49" s="19">
        <f>CONCATENATE(Žáci!A49)</f>
      </c>
      <c r="C49" s="20">
        <f>CONCATENATE(Žáci!B49)</f>
      </c>
      <c r="D49" s="12">
        <f>CONCATENATE(Žákyně!C55)</f>
      </c>
      <c r="E49" s="21">
        <f>VALUE(Žáci!F49)</f>
        <v>0</v>
      </c>
      <c r="F49" s="12">
        <f t="shared" si="1"/>
        <v>43</v>
      </c>
    </row>
    <row r="50" spans="2:6" ht="66" customHeight="1">
      <c r="B50" s="19">
        <f>CONCATENATE(Žáci!A50)</f>
      </c>
      <c r="C50" s="20">
        <f>CONCATENATE(Žáci!B50)</f>
      </c>
      <c r="D50" s="12">
        <f>CONCATENATE(Žákyně!C56)</f>
      </c>
      <c r="E50" s="21">
        <f>VALUE(Žáci!F50)</f>
        <v>0</v>
      </c>
      <c r="F50" s="12">
        <f t="shared" si="1"/>
        <v>44</v>
      </c>
    </row>
    <row r="51" spans="2:6" ht="66" customHeight="1">
      <c r="B51" s="19">
        <f>CONCATENATE(Žáci!A51)</f>
      </c>
      <c r="C51" s="20">
        <f>CONCATENATE(Žáci!B51)</f>
      </c>
      <c r="D51" s="12">
        <f>CONCATENATE(Žákyně!C57)</f>
      </c>
      <c r="E51" s="21">
        <f>VALUE(Žáci!F51)</f>
        <v>0</v>
      </c>
      <c r="F51" s="12">
        <f t="shared" si="1"/>
        <v>45</v>
      </c>
    </row>
    <row r="52" spans="2:6" ht="66" customHeight="1">
      <c r="B52" s="19">
        <f>CONCATENATE(Žáci!A52)</f>
      </c>
      <c r="C52" s="20">
        <f>CONCATENATE(Žáci!B52)</f>
      </c>
      <c r="D52" s="12">
        <f>CONCATENATE(Žákyně!C58)</f>
      </c>
      <c r="E52" s="21">
        <f>VALUE(Žáci!F52)</f>
        <v>0</v>
      </c>
      <c r="F52" s="12">
        <f t="shared" si="1"/>
        <v>46</v>
      </c>
    </row>
    <row r="53" spans="2:6" ht="66" customHeight="1">
      <c r="B53" s="19">
        <f>CONCATENATE(Žáci!A53)</f>
      </c>
      <c r="C53" s="20">
        <f>CONCATENATE(Žáci!B53)</f>
      </c>
      <c r="D53" s="12">
        <f>CONCATENATE(Žákyně!C59)</f>
      </c>
      <c r="E53" s="21">
        <f>VALUE(Žáci!F53)</f>
        <v>0</v>
      </c>
      <c r="F53" s="12">
        <f t="shared" si="1"/>
        <v>47</v>
      </c>
    </row>
    <row r="54" spans="2:6" ht="66" customHeight="1">
      <c r="B54" s="19">
        <f>CONCATENATE(Žáci!A54)</f>
      </c>
      <c r="C54" s="20">
        <f>CONCATENATE(Žáci!B54)</f>
      </c>
      <c r="D54" s="12">
        <f>CONCATENATE(Žákyně!C60)</f>
      </c>
      <c r="E54" s="21">
        <f>VALUE(Žáci!F54)</f>
        <v>0</v>
      </c>
      <c r="F54" s="12">
        <f t="shared" si="1"/>
        <v>48</v>
      </c>
    </row>
    <row r="55" spans="2:6" ht="66" customHeight="1">
      <c r="B55" s="19">
        <f>CONCATENATE(Žáci!A55)</f>
      </c>
      <c r="C55" s="20">
        <f>CONCATENATE(Žáci!B55)</f>
      </c>
      <c r="D55" s="12">
        <f>CONCATENATE(Žákyně!C61)</f>
      </c>
      <c r="E55" s="21">
        <f>VALUE(Žáci!F55)</f>
        <v>0</v>
      </c>
      <c r="F55" s="12">
        <f t="shared" si="1"/>
        <v>49</v>
      </c>
    </row>
    <row r="56" spans="2:6" ht="66" customHeight="1">
      <c r="B56" s="19">
        <f>CONCATENATE(Žáci!A56)</f>
      </c>
      <c r="C56" s="20">
        <f>CONCATENATE(Žáci!B56)</f>
      </c>
      <c r="D56" s="12">
        <f>CONCATENATE(Žákyně!C62)</f>
      </c>
      <c r="E56" s="21">
        <f>VALUE(Žáci!F56)</f>
        <v>0</v>
      </c>
      <c r="F56" s="12">
        <f t="shared" si="1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H9" sqref="H9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38" t="s">
        <v>8</v>
      </c>
      <c r="C1" s="38"/>
      <c r="D1" s="38"/>
      <c r="E1" s="38"/>
      <c r="F1" s="38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36" t="str">
        <f>CONCATENATE(Dorostenky!A3)</f>
        <v>Kategorie: dorostenky - volná technika</v>
      </c>
      <c r="C3" s="36"/>
      <c r="D3" s="36" t="str">
        <f>CONCATENATE(Dorostenky!C3)</f>
        <v>Datum: 29.12.2011</v>
      </c>
      <c r="E3" s="36"/>
      <c r="F3" s="36"/>
      <c r="IQ3"/>
      <c r="IR3"/>
      <c r="IS3"/>
      <c r="IT3"/>
      <c r="IU3"/>
    </row>
    <row r="4" spans="2:255" s="1" customFormat="1" ht="18" customHeight="1">
      <c r="B4" s="2" t="str">
        <f>CONCATENATE(Dorostenky!A4)</f>
        <v>Délka tratě: 1200 m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0</v>
      </c>
      <c r="C6" s="6" t="s">
        <v>1</v>
      </c>
      <c r="D6" s="6" t="s">
        <v>2</v>
      </c>
      <c r="E6" s="6" t="s">
        <v>5</v>
      </c>
      <c r="F6" s="9" t="s">
        <v>6</v>
      </c>
    </row>
    <row r="7" spans="2:6" ht="66" customHeight="1">
      <c r="B7" s="23" t="str">
        <f>CONCATENATE(Dorostenky!A11)</f>
        <v>84</v>
      </c>
      <c r="C7" s="24" t="str">
        <f>CONCATENATE(Dorostenky!B11)</f>
        <v>Benešová Alena, JIJD</v>
      </c>
      <c r="D7" s="12" t="e">
        <f>CONCATENATE(Dorostenci!#REF!)</f>
        <v>#REF!</v>
      </c>
      <c r="E7" s="21">
        <f>VALUE(Dorostenky!F11)</f>
        <v>0.0043518518518518515</v>
      </c>
      <c r="F7" s="12">
        <v>1</v>
      </c>
    </row>
    <row r="8" spans="2:6" ht="66" customHeight="1">
      <c r="B8" s="23" t="str">
        <f>CONCATENATE(Dorostenky!A12)</f>
        <v>85</v>
      </c>
      <c r="C8" s="24" t="str">
        <f>CONCATENATE(Dorostenky!B12)</f>
        <v>Puskarčíková Anna, JIJD</v>
      </c>
      <c r="D8" s="12" t="e">
        <f>CONCATENATE(Dorostenci!#REF!)</f>
        <v>#REF!</v>
      </c>
      <c r="E8" s="21">
        <f>VALUE(Dorostenky!F12)</f>
        <v>0.0044212962962962956</v>
      </c>
      <c r="F8" s="12">
        <f aca="true" t="shared" si="0" ref="F8:F39">SUM(F7)+1</f>
        <v>2</v>
      </c>
    </row>
    <row r="9" spans="2:6" ht="66" customHeight="1">
      <c r="B9" s="23" t="str">
        <f>CONCATENATE(Dorostenky!A9)</f>
        <v>82</v>
      </c>
      <c r="C9" s="24" t="str">
        <f>CONCATENATE(Dorostenky!B9)</f>
        <v>Jislová Jitka, SKP</v>
      </c>
      <c r="D9" s="12" t="e">
        <f>CONCATENATE(Dorostenci!#REF!)</f>
        <v>#REF!</v>
      </c>
      <c r="E9" s="21">
        <f>VALUE(Dorostenky!F9)</f>
        <v>0.004513888888888889</v>
      </c>
      <c r="F9" s="12">
        <f t="shared" si="0"/>
        <v>3</v>
      </c>
    </row>
    <row r="10" spans="2:6" ht="66" customHeight="1">
      <c r="B10" s="23" t="str">
        <f>CONCATENATE(Dorostenky!A8)</f>
        <v>81</v>
      </c>
      <c r="C10" s="24" t="str">
        <f>CONCATENATE(Dorostenky!B8)</f>
        <v>Hynčicová Petra, DULI</v>
      </c>
      <c r="D10" s="25"/>
      <c r="E10" s="21">
        <f>VALUE(Dorostenky!F8)</f>
        <v>0.004733796296296296</v>
      </c>
      <c r="F10" s="12">
        <f t="shared" si="0"/>
        <v>4</v>
      </c>
    </row>
    <row r="11" spans="2:6" ht="66" customHeight="1">
      <c r="B11" s="23" t="str">
        <f>CONCATENATE(Dorostenky!A7)</f>
        <v>80</v>
      </c>
      <c r="C11" s="24" t="str">
        <f>CONCATENATE(Dorostenky!B7)</f>
        <v>Prokešová Lucie, SCPL</v>
      </c>
      <c r="D11" s="12" t="e">
        <f>CONCATENATE(Dorostenci!#REF!)</f>
        <v>#REF!</v>
      </c>
      <c r="E11" s="21">
        <f>VALUE(Dorostenky!F7)</f>
        <v>0.004791666666666667</v>
      </c>
      <c r="F11" s="12">
        <f t="shared" si="0"/>
        <v>5</v>
      </c>
    </row>
    <row r="12" spans="2:6" ht="66" customHeight="1">
      <c r="B12" s="23" t="str">
        <f>CONCATENATE(Dorostenky!A10)</f>
        <v>83</v>
      </c>
      <c r="C12" s="24" t="str">
        <f>CONCATENATE(Dorostenky!B10)</f>
        <v>Musilová Magda, SKP</v>
      </c>
      <c r="D12" s="12" t="e">
        <f>CONCATENATE(Dorostenci!#REF!)</f>
        <v>#REF!</v>
      </c>
      <c r="E12" s="21">
        <f>VALUE(Dorostenky!F10)</f>
        <v>0.004918981481481482</v>
      </c>
      <c r="F12" s="12">
        <f t="shared" si="0"/>
        <v>6</v>
      </c>
    </row>
    <row r="13" spans="2:6" ht="66" customHeight="1">
      <c r="B13" s="23">
        <f>CONCATENATE(Dorostenky!A13)</f>
      </c>
      <c r="C13" s="24">
        <f>CONCATENATE(Dorostenky!B13)</f>
      </c>
      <c r="D13" s="12" t="e">
        <f>CONCATENATE(Dorostenci!#REF!)</f>
        <v>#REF!</v>
      </c>
      <c r="E13" s="21">
        <f>VALUE(Dorostenky!F13)</f>
        <v>0</v>
      </c>
      <c r="F13" s="12">
        <f t="shared" si="0"/>
        <v>7</v>
      </c>
    </row>
    <row r="14" spans="2:6" ht="66" customHeight="1">
      <c r="B14" s="23">
        <f>CONCATENATE(Dorostenky!A14)</f>
      </c>
      <c r="C14" s="24">
        <f>CONCATENATE(Dorostenky!B14)</f>
      </c>
      <c r="D14" s="12" t="e">
        <f>CONCATENATE(Dorostenci!#REF!)</f>
        <v>#REF!</v>
      </c>
      <c r="E14" s="21">
        <f>VALUE(Dorostenky!F14)</f>
        <v>0</v>
      </c>
      <c r="F14" s="12">
        <f t="shared" si="0"/>
        <v>8</v>
      </c>
    </row>
    <row r="15" spans="2:6" ht="66" customHeight="1">
      <c r="B15" s="23">
        <f>CONCATENATE(Dorostenky!A15)</f>
      </c>
      <c r="C15" s="24">
        <f>CONCATENATE(Dorostenky!B15)</f>
      </c>
      <c r="D15" s="12" t="e">
        <f>CONCATENATE(Dorostenci!#REF!)</f>
        <v>#REF!</v>
      </c>
      <c r="E15" s="21">
        <f>VALUE(Dorostenky!F15)</f>
        <v>0</v>
      </c>
      <c r="F15" s="12">
        <f t="shared" si="0"/>
        <v>9</v>
      </c>
    </row>
    <row r="16" spans="2:6" ht="66" customHeight="1">
      <c r="B16" s="23">
        <f>CONCATENATE(Dorostenky!A16)</f>
      </c>
      <c r="C16" s="24">
        <f>CONCATENATE(Dorostenky!B16)</f>
      </c>
      <c r="D16" s="12" t="e">
        <f>CONCATENATE(Dorostenci!#REF!)</f>
        <v>#REF!</v>
      </c>
      <c r="E16" s="21">
        <f>VALUE(Dorostenky!F16)</f>
        <v>0</v>
      </c>
      <c r="F16" s="12">
        <f t="shared" si="0"/>
        <v>10</v>
      </c>
    </row>
    <row r="17" spans="2:6" ht="66" customHeight="1">
      <c r="B17" s="23">
        <f>CONCATENATE(Dorostenky!A17)</f>
      </c>
      <c r="C17" s="24">
        <f>CONCATENATE(Dorostenky!B17)</f>
      </c>
      <c r="D17" s="12" t="e">
        <f>CONCATENATE(Dorostenci!#REF!)</f>
        <v>#REF!</v>
      </c>
      <c r="E17" s="21">
        <f>VALUE(Dorostenky!F17)</f>
        <v>0</v>
      </c>
      <c r="F17" s="12">
        <f t="shared" si="0"/>
        <v>11</v>
      </c>
    </row>
    <row r="18" spans="2:6" ht="66" customHeight="1">
      <c r="B18" s="23">
        <f>CONCATENATE(Dorostenky!A18)</f>
      </c>
      <c r="C18" s="24">
        <f>CONCATENATE(Dorostenky!B18)</f>
      </c>
      <c r="D18" s="12" t="e">
        <f>CONCATENATE(Dorostenci!#REF!)</f>
        <v>#REF!</v>
      </c>
      <c r="E18" s="21">
        <f>VALUE(Dorostenky!F18)</f>
        <v>0</v>
      </c>
      <c r="F18" s="12">
        <f t="shared" si="0"/>
        <v>12</v>
      </c>
    </row>
    <row r="19" spans="2:6" ht="66" customHeight="1">
      <c r="B19" s="23">
        <f>CONCATENATE(Dorostenky!A19)</f>
      </c>
      <c r="C19" s="24">
        <f>CONCATENATE(Dorostenky!B19)</f>
      </c>
      <c r="D19" s="12" t="e">
        <f>CONCATENATE(Dorostenci!#REF!)</f>
        <v>#REF!</v>
      </c>
      <c r="E19" s="21">
        <f>VALUE(Dorostenky!F19)</f>
        <v>0</v>
      </c>
      <c r="F19" s="12">
        <f t="shared" si="0"/>
        <v>13</v>
      </c>
    </row>
    <row r="20" spans="2:6" ht="66" customHeight="1">
      <c r="B20" s="23">
        <f>CONCATENATE(Dorostenky!A20)</f>
      </c>
      <c r="C20" s="24">
        <f>CONCATENATE(Dorostenky!B20)</f>
      </c>
      <c r="D20" s="12" t="e">
        <f>CONCATENATE(Dorostenci!#REF!)</f>
        <v>#REF!</v>
      </c>
      <c r="E20" s="21">
        <f>VALUE(Dorostenky!F20)</f>
        <v>0</v>
      </c>
      <c r="F20" s="12">
        <f t="shared" si="0"/>
        <v>14</v>
      </c>
    </row>
    <row r="21" spans="2:6" ht="66" customHeight="1">
      <c r="B21" s="23">
        <f>CONCATENATE(Dorostenky!A21)</f>
      </c>
      <c r="C21" s="24">
        <f>CONCATENATE(Dorostenky!B21)</f>
      </c>
      <c r="D21" s="12" t="e">
        <f>CONCATENATE(Dorostenci!#REF!)</f>
        <v>#REF!</v>
      </c>
      <c r="E21" s="21">
        <f>VALUE(Dorostenky!F21)</f>
        <v>0</v>
      </c>
      <c r="F21" s="12">
        <f t="shared" si="0"/>
        <v>15</v>
      </c>
    </row>
    <row r="22" spans="2:6" ht="66" customHeight="1">
      <c r="B22" s="23">
        <f>CONCATENATE(Dorostenky!A22)</f>
      </c>
      <c r="C22" s="24">
        <f>CONCATENATE(Dorostenky!B22)</f>
      </c>
      <c r="D22" s="12" t="e">
        <f>CONCATENATE(Dorostenci!#REF!)</f>
        <v>#REF!</v>
      </c>
      <c r="E22" s="21">
        <f>VALUE(Dorostenky!F22)</f>
        <v>0</v>
      </c>
      <c r="F22" s="12">
        <f t="shared" si="0"/>
        <v>16</v>
      </c>
    </row>
    <row r="23" spans="2:6" ht="66" customHeight="1">
      <c r="B23" s="23">
        <f>CONCATENATE(Dorostenky!A23)</f>
      </c>
      <c r="C23" s="24">
        <f>CONCATENATE(Dorostenky!B23)</f>
      </c>
      <c r="D23" s="12" t="e">
        <f>CONCATENATE(Dorostenci!#REF!)</f>
        <v>#REF!</v>
      </c>
      <c r="E23" s="21">
        <f>VALUE(Dorostenky!F23)</f>
        <v>0</v>
      </c>
      <c r="F23" s="12">
        <f t="shared" si="0"/>
        <v>17</v>
      </c>
    </row>
    <row r="24" spans="2:6" ht="66" customHeight="1">
      <c r="B24" s="23">
        <f>CONCATENATE(Dorostenky!A24)</f>
      </c>
      <c r="C24" s="24">
        <f>CONCATENATE(Dorostenky!B24)</f>
      </c>
      <c r="D24" s="12" t="e">
        <f>CONCATENATE(Dorostenci!#REF!)</f>
        <v>#REF!</v>
      </c>
      <c r="E24" s="21">
        <f>VALUE(Dorostenky!F24)</f>
        <v>0</v>
      </c>
      <c r="F24" s="12">
        <f t="shared" si="0"/>
        <v>18</v>
      </c>
    </row>
    <row r="25" spans="2:6" ht="66" customHeight="1">
      <c r="B25" s="23">
        <f>CONCATENATE(Dorostenky!A25)</f>
      </c>
      <c r="C25" s="24">
        <f>CONCATENATE(Dorostenky!B25)</f>
      </c>
      <c r="D25" s="12" t="e">
        <f>CONCATENATE(Dorostenci!#REF!)</f>
        <v>#REF!</v>
      </c>
      <c r="E25" s="21">
        <f>VALUE(Dorostenky!F25)</f>
        <v>0</v>
      </c>
      <c r="F25" s="12">
        <f t="shared" si="0"/>
        <v>19</v>
      </c>
    </row>
    <row r="26" spans="2:6" ht="66" customHeight="1">
      <c r="B26" s="23">
        <f>CONCATENATE(Dorostenky!A26)</f>
      </c>
      <c r="C26" s="24">
        <f>CONCATENATE(Dorostenky!B26)</f>
      </c>
      <c r="D26" s="12" t="e">
        <f>CONCATENATE(Dorostenci!#REF!)</f>
        <v>#REF!</v>
      </c>
      <c r="E26" s="21">
        <f>VALUE(Dorostenky!F26)</f>
        <v>0</v>
      </c>
      <c r="F26" s="12">
        <f t="shared" si="0"/>
        <v>20</v>
      </c>
    </row>
    <row r="27" spans="2:6" ht="66" customHeight="1">
      <c r="B27" s="23">
        <f>CONCATENATE(Dorostenky!A27)</f>
      </c>
      <c r="C27" s="24">
        <f>CONCATENATE(Dorostenky!B27)</f>
      </c>
      <c r="D27" s="12" t="e">
        <f>CONCATENATE(Dorostenci!#REF!)</f>
        <v>#REF!</v>
      </c>
      <c r="E27" s="21">
        <f>VALUE(Dorostenky!F27)</f>
        <v>0</v>
      </c>
      <c r="F27" s="12">
        <f t="shared" si="0"/>
        <v>21</v>
      </c>
    </row>
    <row r="28" spans="2:6" ht="66" customHeight="1">
      <c r="B28" s="23">
        <f>CONCATENATE(Dorostenky!A28)</f>
      </c>
      <c r="C28" s="24">
        <f>CONCATENATE(Dorostenky!B28)</f>
      </c>
      <c r="D28" s="12" t="e">
        <f>CONCATENATE(Dorostenci!#REF!)</f>
        <v>#REF!</v>
      </c>
      <c r="E28" s="21">
        <f>VALUE(Dorostenky!F28)</f>
        <v>0</v>
      </c>
      <c r="F28" s="12">
        <f t="shared" si="0"/>
        <v>22</v>
      </c>
    </row>
    <row r="29" spans="2:6" ht="66" customHeight="1">
      <c r="B29" s="23">
        <f>CONCATENATE(Dorostenky!A29)</f>
      </c>
      <c r="C29" s="24">
        <f>CONCATENATE(Dorostenky!B29)</f>
      </c>
      <c r="D29" s="12" t="e">
        <f>CONCATENATE(Dorostenci!#REF!)</f>
        <v>#REF!</v>
      </c>
      <c r="E29" s="21">
        <f>VALUE(Dorostenky!F29)</f>
        <v>0</v>
      </c>
      <c r="F29" s="12">
        <f t="shared" si="0"/>
        <v>23</v>
      </c>
    </row>
    <row r="30" spans="2:6" ht="66" customHeight="1">
      <c r="B30" s="23">
        <f>CONCATENATE(Dorostenky!A30)</f>
      </c>
      <c r="C30" s="24">
        <f>CONCATENATE(Dorostenky!B30)</f>
      </c>
      <c r="D30" s="12" t="e">
        <f>CONCATENATE(Dorostenci!#REF!)</f>
        <v>#REF!</v>
      </c>
      <c r="E30" s="21">
        <f>VALUE(Dorostenky!F30)</f>
        <v>0</v>
      </c>
      <c r="F30" s="12">
        <f t="shared" si="0"/>
        <v>24</v>
      </c>
    </row>
    <row r="31" spans="2:6" ht="66" customHeight="1">
      <c r="B31" s="23">
        <f>CONCATENATE(Dorostenky!A31)</f>
      </c>
      <c r="C31" s="24">
        <f>CONCATENATE(Dorostenky!B31)</f>
      </c>
      <c r="D31" s="12" t="e">
        <f>CONCATENATE(Dorostenci!#REF!)</f>
        <v>#REF!</v>
      </c>
      <c r="E31" s="21">
        <f>VALUE(Dorostenky!F31)</f>
        <v>0</v>
      </c>
      <c r="F31" s="12">
        <f t="shared" si="0"/>
        <v>25</v>
      </c>
    </row>
    <row r="32" spans="2:6" ht="66" customHeight="1">
      <c r="B32" s="23">
        <f>CONCATENATE(Dorostenky!A32)</f>
      </c>
      <c r="C32" s="24">
        <f>CONCATENATE(Dorostenky!B32)</f>
      </c>
      <c r="D32" s="12" t="e">
        <f>CONCATENATE(Dorostenci!#REF!)</f>
        <v>#REF!</v>
      </c>
      <c r="E32" s="21">
        <f>VALUE(Dorostenky!F32)</f>
        <v>0</v>
      </c>
      <c r="F32" s="12">
        <f t="shared" si="0"/>
        <v>26</v>
      </c>
    </row>
    <row r="33" spans="2:6" ht="66" customHeight="1">
      <c r="B33" s="23">
        <f>CONCATENATE(Dorostenky!A33)</f>
      </c>
      <c r="C33" s="24">
        <f>CONCATENATE(Dorostenky!B33)</f>
      </c>
      <c r="D33" s="12" t="e">
        <f>CONCATENATE(Dorostenci!#REF!)</f>
        <v>#REF!</v>
      </c>
      <c r="E33" s="21">
        <f>VALUE(Dorostenky!F33)</f>
        <v>0</v>
      </c>
      <c r="F33" s="12">
        <f t="shared" si="0"/>
        <v>27</v>
      </c>
    </row>
    <row r="34" spans="2:6" ht="66" customHeight="1">
      <c r="B34" s="23">
        <f>CONCATENATE(Dorostenky!A34)</f>
      </c>
      <c r="C34" s="24">
        <f>CONCATENATE(Dorostenky!B34)</f>
      </c>
      <c r="D34" s="12" t="e">
        <f>CONCATENATE(Dorostenci!#REF!)</f>
        <v>#REF!</v>
      </c>
      <c r="E34" s="21">
        <f>VALUE(Dorostenky!F34)</f>
        <v>0</v>
      </c>
      <c r="F34" s="12">
        <f t="shared" si="0"/>
        <v>28</v>
      </c>
    </row>
    <row r="35" spans="2:6" ht="66" customHeight="1">
      <c r="B35" s="23">
        <f>CONCATENATE(Dorostenky!A35)</f>
      </c>
      <c r="C35" s="24">
        <f>CONCATENATE(Dorostenky!B35)</f>
      </c>
      <c r="D35" s="12" t="e">
        <f>CONCATENATE(Dorostenci!#REF!)</f>
        <v>#REF!</v>
      </c>
      <c r="E35" s="21">
        <f>VALUE(Dorostenky!F35)</f>
        <v>0</v>
      </c>
      <c r="F35" s="12">
        <f t="shared" si="0"/>
        <v>29</v>
      </c>
    </row>
    <row r="36" spans="2:6" ht="66" customHeight="1">
      <c r="B36" s="23">
        <f>CONCATENATE(Dorostenky!A36)</f>
      </c>
      <c r="C36" s="24">
        <f>CONCATENATE(Dorostenky!B36)</f>
      </c>
      <c r="D36" s="12" t="e">
        <f>CONCATENATE(Dorostenci!#REF!)</f>
        <v>#REF!</v>
      </c>
      <c r="E36" s="21">
        <f>VALUE(Dorostenky!F36)</f>
        <v>0</v>
      </c>
      <c r="F36" s="12">
        <f t="shared" si="0"/>
        <v>30</v>
      </c>
    </row>
    <row r="37" spans="2:6" ht="66" customHeight="1">
      <c r="B37" s="23">
        <f>CONCATENATE(Dorostenky!A37)</f>
      </c>
      <c r="C37" s="24">
        <f>CONCATENATE(Dorostenky!B37)</f>
      </c>
      <c r="D37" s="12" t="e">
        <f>CONCATENATE(Dorostenci!#REF!)</f>
        <v>#REF!</v>
      </c>
      <c r="E37" s="21">
        <f>VALUE(Dorostenky!F37)</f>
        <v>0</v>
      </c>
      <c r="F37" s="12">
        <f t="shared" si="0"/>
        <v>31</v>
      </c>
    </row>
    <row r="38" spans="2:6" ht="66" customHeight="1">
      <c r="B38" s="23">
        <f>CONCATENATE(Dorostenky!A38)</f>
      </c>
      <c r="C38" s="24">
        <f>CONCATENATE(Dorostenky!B38)</f>
      </c>
      <c r="D38" s="12" t="e">
        <f>CONCATENATE(Dorostenci!#REF!)</f>
        <v>#REF!</v>
      </c>
      <c r="E38" s="21">
        <f>VALUE(Dorostenky!F38)</f>
        <v>0</v>
      </c>
      <c r="F38" s="12">
        <f t="shared" si="0"/>
        <v>32</v>
      </c>
    </row>
    <row r="39" spans="2:6" ht="66" customHeight="1">
      <c r="B39" s="23">
        <f>CONCATENATE(Dorostenky!A39)</f>
      </c>
      <c r="C39" s="24">
        <f>CONCATENATE(Dorostenky!B39)</f>
      </c>
      <c r="D39" s="12" t="e">
        <f>CONCATENATE(Dorostenci!#REF!)</f>
        <v>#REF!</v>
      </c>
      <c r="E39" s="21">
        <f>VALUE(Dorostenky!F39)</f>
        <v>0</v>
      </c>
      <c r="F39" s="12">
        <f t="shared" si="0"/>
        <v>33</v>
      </c>
    </row>
    <row r="40" spans="2:6" ht="66" customHeight="1">
      <c r="B40" s="23">
        <f>CONCATENATE(Dorostenky!A40)</f>
      </c>
      <c r="C40" s="24">
        <f>CONCATENATE(Dorostenky!B40)</f>
      </c>
      <c r="D40" s="12" t="e">
        <f>CONCATENATE(Dorostenci!#REF!)</f>
        <v>#REF!</v>
      </c>
      <c r="E40" s="21">
        <f>VALUE(Dorostenky!F40)</f>
        <v>0</v>
      </c>
      <c r="F40" s="12">
        <f aca="true" t="shared" si="1" ref="F40:F56">SUM(F39)+1</f>
        <v>34</v>
      </c>
    </row>
    <row r="41" spans="2:6" ht="66" customHeight="1">
      <c r="B41" s="23">
        <f>CONCATENATE(Dorostenky!A41)</f>
      </c>
      <c r="C41" s="24">
        <f>CONCATENATE(Dorostenky!B41)</f>
      </c>
      <c r="D41" s="12" t="e">
        <f>CONCATENATE(Dorostenci!#REF!)</f>
        <v>#REF!</v>
      </c>
      <c r="E41" s="21">
        <f>VALUE(Dorostenky!F41)</f>
        <v>0</v>
      </c>
      <c r="F41" s="12">
        <f t="shared" si="1"/>
        <v>35</v>
      </c>
    </row>
    <row r="42" spans="2:6" ht="66" customHeight="1">
      <c r="B42" s="23">
        <f>CONCATENATE(Dorostenky!A42)</f>
      </c>
      <c r="C42" s="24">
        <f>CONCATENATE(Dorostenky!B42)</f>
      </c>
      <c r="D42" s="12" t="e">
        <f>CONCATENATE(Dorostenci!#REF!)</f>
        <v>#REF!</v>
      </c>
      <c r="E42" s="21">
        <f>VALUE(Dorostenky!F42)</f>
        <v>0</v>
      </c>
      <c r="F42" s="12">
        <f t="shared" si="1"/>
        <v>36</v>
      </c>
    </row>
    <row r="43" spans="2:6" ht="66" customHeight="1">
      <c r="B43" s="23">
        <f>CONCATENATE(Dorostenky!A43)</f>
      </c>
      <c r="C43" s="24">
        <f>CONCATENATE(Dorostenky!B43)</f>
      </c>
      <c r="D43" s="12" t="e">
        <f>CONCATENATE(Dorostenci!#REF!)</f>
        <v>#REF!</v>
      </c>
      <c r="E43" s="21">
        <f>VALUE(Dorostenky!F43)</f>
        <v>0</v>
      </c>
      <c r="F43" s="12">
        <f t="shared" si="1"/>
        <v>37</v>
      </c>
    </row>
    <row r="44" spans="2:6" ht="66" customHeight="1">
      <c r="B44" s="23">
        <f>CONCATENATE(Dorostenky!A44)</f>
      </c>
      <c r="C44" s="24">
        <f>CONCATENATE(Dorostenky!B44)</f>
      </c>
      <c r="D44" s="12" t="e">
        <f>CONCATENATE(Dorostenci!#REF!)</f>
        <v>#REF!</v>
      </c>
      <c r="E44" s="21">
        <f>VALUE(Dorostenky!F44)</f>
        <v>0</v>
      </c>
      <c r="F44" s="12">
        <f t="shared" si="1"/>
        <v>38</v>
      </c>
    </row>
    <row r="45" spans="2:6" ht="66" customHeight="1">
      <c r="B45" s="23">
        <f>CONCATENATE(Dorostenky!A45)</f>
      </c>
      <c r="C45" s="24">
        <f>CONCATENATE(Dorostenky!B45)</f>
      </c>
      <c r="D45" s="12" t="e">
        <f>CONCATENATE(Dorostenci!#REF!)</f>
        <v>#REF!</v>
      </c>
      <c r="E45" s="21">
        <f>VALUE(Dorostenky!F45)</f>
        <v>0</v>
      </c>
      <c r="F45" s="12">
        <f t="shared" si="1"/>
        <v>39</v>
      </c>
    </row>
    <row r="46" spans="2:6" ht="66" customHeight="1">
      <c r="B46" s="23">
        <f>CONCATENATE(Dorostenky!A46)</f>
      </c>
      <c r="C46" s="24">
        <f>CONCATENATE(Dorostenky!B46)</f>
      </c>
      <c r="D46" s="12" t="e">
        <f>CONCATENATE(Dorostenci!#REF!)</f>
        <v>#REF!</v>
      </c>
      <c r="E46" s="21">
        <f>VALUE(Dorostenky!F46)</f>
        <v>0</v>
      </c>
      <c r="F46" s="12">
        <f t="shared" si="1"/>
        <v>40</v>
      </c>
    </row>
    <row r="47" spans="2:6" ht="66" customHeight="1">
      <c r="B47" s="23">
        <f>CONCATENATE(Dorostenky!A47)</f>
      </c>
      <c r="C47" s="24">
        <f>CONCATENATE(Dorostenky!B47)</f>
      </c>
      <c r="D47" s="12" t="e">
        <f>CONCATENATE(Dorostenci!#REF!)</f>
        <v>#REF!</v>
      </c>
      <c r="E47" s="21">
        <f>VALUE(Dorostenky!F47)</f>
        <v>0</v>
      </c>
      <c r="F47" s="12">
        <f t="shared" si="1"/>
        <v>41</v>
      </c>
    </row>
    <row r="48" spans="2:6" ht="66" customHeight="1">
      <c r="B48" s="23">
        <f>CONCATENATE(Dorostenky!A48)</f>
      </c>
      <c r="C48" s="24">
        <f>CONCATENATE(Dorostenky!B48)</f>
      </c>
      <c r="D48" s="12" t="e">
        <f>CONCATENATE(Dorostenci!#REF!)</f>
        <v>#REF!</v>
      </c>
      <c r="E48" s="21">
        <f>VALUE(Dorostenky!F48)</f>
        <v>0</v>
      </c>
      <c r="F48" s="12">
        <f t="shared" si="1"/>
        <v>42</v>
      </c>
    </row>
    <row r="49" spans="2:6" ht="66" customHeight="1">
      <c r="B49" s="23">
        <f>CONCATENATE(Dorostenky!A49)</f>
      </c>
      <c r="C49" s="24">
        <f>CONCATENATE(Dorostenky!B49)</f>
      </c>
      <c r="D49" s="12" t="e">
        <f>CONCATENATE(Dorostenci!#REF!)</f>
        <v>#REF!</v>
      </c>
      <c r="E49" s="21">
        <f>VALUE(Dorostenky!F49)</f>
        <v>0</v>
      </c>
      <c r="F49" s="12">
        <f t="shared" si="1"/>
        <v>43</v>
      </c>
    </row>
    <row r="50" spans="2:6" ht="66" customHeight="1">
      <c r="B50" s="23">
        <f>CONCATENATE(Dorostenky!A50)</f>
      </c>
      <c r="C50" s="24">
        <f>CONCATENATE(Dorostenky!B50)</f>
      </c>
      <c r="D50" s="12" t="e">
        <f>CONCATENATE(Dorostenci!#REF!)</f>
        <v>#REF!</v>
      </c>
      <c r="E50" s="21">
        <f>VALUE(Dorostenky!F50)</f>
        <v>0</v>
      </c>
      <c r="F50" s="12">
        <f t="shared" si="1"/>
        <v>44</v>
      </c>
    </row>
    <row r="51" spans="2:6" ht="66" customHeight="1">
      <c r="B51" s="23">
        <f>CONCATENATE(Dorostenky!A51)</f>
      </c>
      <c r="C51" s="24">
        <f>CONCATENATE(Dorostenky!B51)</f>
      </c>
      <c r="D51" s="12" t="e">
        <f>CONCATENATE(Dorostenci!#REF!)</f>
        <v>#REF!</v>
      </c>
      <c r="E51" s="21">
        <f>VALUE(Dorostenky!F51)</f>
        <v>0</v>
      </c>
      <c r="F51" s="12">
        <f t="shared" si="1"/>
        <v>45</v>
      </c>
    </row>
    <row r="52" spans="2:6" ht="66" customHeight="1">
      <c r="B52" s="23">
        <f>CONCATENATE(Dorostenky!A52)</f>
      </c>
      <c r="C52" s="24">
        <f>CONCATENATE(Dorostenky!B52)</f>
      </c>
      <c r="D52" s="12" t="e">
        <f>CONCATENATE(Dorostenci!#REF!)</f>
        <v>#REF!</v>
      </c>
      <c r="E52" s="21">
        <f>VALUE(Dorostenky!F52)</f>
        <v>0</v>
      </c>
      <c r="F52" s="12">
        <f t="shared" si="1"/>
        <v>46</v>
      </c>
    </row>
    <row r="53" spans="2:6" ht="66" customHeight="1">
      <c r="B53" s="23">
        <f>CONCATENATE(Dorostenky!A53)</f>
      </c>
      <c r="C53" s="24">
        <f>CONCATENATE(Dorostenky!B53)</f>
      </c>
      <c r="D53" s="12" t="e">
        <f>CONCATENATE(Dorostenci!#REF!)</f>
        <v>#REF!</v>
      </c>
      <c r="E53" s="21">
        <f>VALUE(Dorostenky!F53)</f>
        <v>0</v>
      </c>
      <c r="F53" s="12">
        <f t="shared" si="1"/>
        <v>47</v>
      </c>
    </row>
    <row r="54" spans="2:6" ht="66" customHeight="1">
      <c r="B54" s="23">
        <f>CONCATENATE(Dorostenky!A54)</f>
      </c>
      <c r="C54" s="24">
        <f>CONCATENATE(Dorostenky!B54)</f>
      </c>
      <c r="D54" s="12" t="e">
        <f>CONCATENATE(Dorostenci!#REF!)</f>
        <v>#REF!</v>
      </c>
      <c r="E54" s="21">
        <f>VALUE(Dorostenky!F54)</f>
        <v>0</v>
      </c>
      <c r="F54" s="12">
        <f t="shared" si="1"/>
        <v>48</v>
      </c>
    </row>
    <row r="55" spans="2:6" ht="66" customHeight="1">
      <c r="B55" s="23">
        <f>CONCATENATE(Dorostenky!A55)</f>
      </c>
      <c r="C55" s="24">
        <f>CONCATENATE(Dorostenky!B55)</f>
      </c>
      <c r="D55" s="12" t="e">
        <f>CONCATENATE(Dorostenci!#REF!)</f>
        <v>#REF!</v>
      </c>
      <c r="E55" s="21">
        <f>VALUE(Dorostenky!F55)</f>
        <v>0</v>
      </c>
      <c r="F55" s="12">
        <f t="shared" si="1"/>
        <v>49</v>
      </c>
    </row>
    <row r="56" spans="2:6" ht="66" customHeight="1">
      <c r="B56" s="23">
        <f>CONCATENATE(Dorostenky!A56)</f>
      </c>
      <c r="C56" s="24">
        <f>CONCATENATE(Dorostenky!B56)</f>
      </c>
      <c r="D56" s="12" t="e">
        <f>CONCATENATE(Dorostenci!#REF!)</f>
        <v>#REF!</v>
      </c>
      <c r="E56" s="21">
        <f>VALUE(Dorostenky!F56)</f>
        <v>0</v>
      </c>
      <c r="F56" s="12">
        <f t="shared" si="1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38" t="s">
        <v>8</v>
      </c>
      <c r="C1" s="38"/>
      <c r="D1" s="38"/>
      <c r="E1" s="38"/>
      <c r="F1" s="38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36" t="str">
        <f>CONCATENATE(Dorostenci!A3)</f>
        <v>Kategorie: dorostenci - volná technika</v>
      </c>
      <c r="C3" s="36"/>
      <c r="D3" s="36" t="str">
        <f>CONCATENATE(Dorostenci!C3)</f>
        <v>Datum: 29.12.2011</v>
      </c>
      <c r="E3" s="36"/>
      <c r="F3" s="36"/>
      <c r="IQ3"/>
      <c r="IR3"/>
      <c r="IS3"/>
      <c r="IT3"/>
      <c r="IU3"/>
    </row>
    <row r="4" spans="2:255" s="1" customFormat="1" ht="18" customHeight="1">
      <c r="B4" s="2" t="str">
        <f>CONCATENATE(Dorostenci!A4)</f>
        <v>Délka tratě: 1800 m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0</v>
      </c>
      <c r="C6" s="6" t="s">
        <v>1</v>
      </c>
      <c r="D6" s="6" t="s">
        <v>2</v>
      </c>
      <c r="E6" s="6" t="s">
        <v>5</v>
      </c>
      <c r="F6" s="9" t="s">
        <v>6</v>
      </c>
    </row>
    <row r="7" spans="2:6" ht="66" customHeight="1">
      <c r="B7" s="19" t="str">
        <f>CONCATENATE(Dorostenci!A11)</f>
        <v>107</v>
      </c>
      <c r="C7" s="20" t="str">
        <f>CONCATENATE(Dorostenci!B11)</f>
        <v>Michek Lukáš, SKP</v>
      </c>
      <c r="D7" s="12" t="e">
        <f>CONCATENATE(Dorostenci!#REF!)</f>
        <v>#REF!</v>
      </c>
      <c r="E7" s="21">
        <f>VALUE(Dorostenci!F11)</f>
        <v>0.0058564814814814825</v>
      </c>
      <c r="F7" s="12">
        <v>1</v>
      </c>
    </row>
    <row r="8" spans="2:6" ht="66" customHeight="1">
      <c r="B8" s="19" t="str">
        <f>CONCATENATE(Dorostenci!A7)</f>
        <v>100</v>
      </c>
      <c r="C8" s="20" t="str">
        <f>CONCATENATE(Dorostenci!B7)</f>
        <v>Švejnoha Marek, SCPL</v>
      </c>
      <c r="D8" s="12" t="e">
        <f>CONCATENATE(Dorostenci!#REF!)</f>
        <v>#REF!</v>
      </c>
      <c r="E8" s="21">
        <f>VALUE(Dorostenci!F7)</f>
        <v>0.005925925925925926</v>
      </c>
      <c r="F8" s="12">
        <f aca="true" t="shared" si="0" ref="F8:F39">SUM(F7)+1</f>
        <v>2</v>
      </c>
    </row>
    <row r="9" spans="2:6" ht="66" customHeight="1">
      <c r="B9" s="19" t="str">
        <f>CONCATENATE(Dorostenci!A12)</f>
        <v>108</v>
      </c>
      <c r="C9" s="20" t="str">
        <f>CONCATENATE(Dorostenci!B12)</f>
        <v>Švejda Jan, SKSV</v>
      </c>
      <c r="D9" s="12" t="e">
        <f>CONCATENATE(Dorostenci!#REF!)</f>
        <v>#REF!</v>
      </c>
      <c r="E9" s="21">
        <f>VALUE(Dorostenci!F12)</f>
        <v>0.00599537037037037</v>
      </c>
      <c r="F9" s="12">
        <f t="shared" si="0"/>
        <v>3</v>
      </c>
    </row>
    <row r="10" spans="2:6" ht="66" customHeight="1">
      <c r="B10" s="19" t="str">
        <f>CONCATENATE(Dorostenci!A8)</f>
        <v>102</v>
      </c>
      <c r="C10" s="20" t="str">
        <f>CONCATENATE(Dorostenci!B8)</f>
        <v>Jakl František, DULI</v>
      </c>
      <c r="D10" s="12" t="e">
        <f>CONCATENATE(Dorostenci!#REF!)</f>
        <v>#REF!</v>
      </c>
      <c r="E10" s="21">
        <f>VALUE(Dorostenci!F8)</f>
        <v>0.0060648148148148145</v>
      </c>
      <c r="F10" s="12">
        <f t="shared" si="0"/>
        <v>4</v>
      </c>
    </row>
    <row r="11" spans="2:6" ht="66" customHeight="1">
      <c r="B11" s="19" t="str">
        <f>CONCATENATE(Dorostenci!A9)</f>
        <v>103</v>
      </c>
      <c r="C11" s="20" t="str">
        <f>CONCATENATE(Dorostenci!B9)</f>
        <v>Gebouský Ondřej, DULI</v>
      </c>
      <c r="D11" s="12" t="e">
        <f>CONCATENATE(Dorostenci!#REF!)</f>
        <v>#REF!</v>
      </c>
      <c r="E11" s="21">
        <f>VALUE(Dorostenci!F9)</f>
        <v>0.006539351851851852</v>
      </c>
      <c r="F11" s="12">
        <f t="shared" si="0"/>
        <v>5</v>
      </c>
    </row>
    <row r="12" spans="2:6" ht="66" customHeight="1">
      <c r="B12" s="19" t="str">
        <f>CONCATENATE(Dorostenci!A10)</f>
        <v>104</v>
      </c>
      <c r="C12" s="20" t="str">
        <f>CONCATENATE(Dorostenci!B10)</f>
        <v>Řáha Josef, DULI</v>
      </c>
      <c r="D12" s="12" t="e">
        <f>CONCATENATE(Dorostenci!#REF!)</f>
        <v>#REF!</v>
      </c>
      <c r="E12" s="21">
        <f>VALUE(Dorostenci!F10)</f>
        <v>0.0076157407407407415</v>
      </c>
      <c r="F12" s="12">
        <f t="shared" si="0"/>
        <v>6</v>
      </c>
    </row>
    <row r="13" spans="2:6" ht="66" customHeight="1">
      <c r="B13" s="19">
        <f>CONCATENATE(Dorostenci!A13)</f>
      </c>
      <c r="C13" s="20">
        <f>CONCATENATE(Dorostenci!B13)</f>
      </c>
      <c r="D13" s="12" t="e">
        <f>CONCATENATE(Dorostenci!#REF!)</f>
        <v>#REF!</v>
      </c>
      <c r="E13" s="21">
        <f>VALUE(Dorostenci!F13)</f>
        <v>0</v>
      </c>
      <c r="F13" s="12">
        <f t="shared" si="0"/>
        <v>7</v>
      </c>
    </row>
    <row r="14" spans="2:6" ht="66" customHeight="1">
      <c r="B14" s="19">
        <f>CONCATENATE(Dorostenci!A14)</f>
      </c>
      <c r="C14" s="20">
        <f>CONCATENATE(Dorostenci!B14)</f>
      </c>
      <c r="D14" s="12" t="e">
        <f>CONCATENATE(Dorostenci!#REF!)</f>
        <v>#REF!</v>
      </c>
      <c r="E14" s="21">
        <f>VALUE(Dorostenci!F14)</f>
        <v>0</v>
      </c>
      <c r="F14" s="12">
        <f t="shared" si="0"/>
        <v>8</v>
      </c>
    </row>
    <row r="15" spans="2:6" ht="66" customHeight="1">
      <c r="B15" s="19">
        <f>CONCATENATE(Dorostenci!A15)</f>
      </c>
      <c r="C15" s="20">
        <f>CONCATENATE(Dorostenci!B15)</f>
      </c>
      <c r="D15" s="12" t="e">
        <f>CONCATENATE(Dorostenci!#REF!)</f>
        <v>#REF!</v>
      </c>
      <c r="E15" s="21">
        <f>VALUE(Dorostenci!F15)</f>
        <v>0</v>
      </c>
      <c r="F15" s="12">
        <f t="shared" si="0"/>
        <v>9</v>
      </c>
    </row>
    <row r="16" spans="2:6" ht="66" customHeight="1">
      <c r="B16" s="19">
        <f>CONCATENATE(Dorostenci!A16)</f>
      </c>
      <c r="C16" s="20">
        <f>CONCATENATE(Dorostenci!B16)</f>
      </c>
      <c r="D16" s="12" t="e">
        <f>CONCATENATE(Dorostenci!#REF!)</f>
        <v>#REF!</v>
      </c>
      <c r="E16" s="21">
        <f>VALUE(Dorostenci!F16)</f>
        <v>0</v>
      </c>
      <c r="F16" s="12">
        <f t="shared" si="0"/>
        <v>10</v>
      </c>
    </row>
    <row r="17" spans="2:6" ht="66" customHeight="1">
      <c r="B17" s="19">
        <f>CONCATENATE(Dorostenci!A17)</f>
      </c>
      <c r="C17" s="20">
        <f>CONCATENATE(Dorostenci!B17)</f>
      </c>
      <c r="D17" s="12" t="e">
        <f>CONCATENATE(Dorostenci!#REF!)</f>
        <v>#REF!</v>
      </c>
      <c r="E17" s="21">
        <f>VALUE(Dorostenci!F17)</f>
        <v>0</v>
      </c>
      <c r="F17" s="12">
        <f t="shared" si="0"/>
        <v>11</v>
      </c>
    </row>
    <row r="18" spans="2:6" ht="66" customHeight="1">
      <c r="B18" s="19">
        <f>CONCATENATE(Dorostenci!A18)</f>
      </c>
      <c r="C18" s="20">
        <f>CONCATENATE(Dorostenci!B18)</f>
      </c>
      <c r="D18" s="12" t="e">
        <f>CONCATENATE(Dorostenci!#REF!)</f>
        <v>#REF!</v>
      </c>
      <c r="E18" s="21">
        <f>VALUE(Dorostenci!F18)</f>
        <v>0</v>
      </c>
      <c r="F18" s="12">
        <f t="shared" si="0"/>
        <v>12</v>
      </c>
    </row>
    <row r="19" spans="2:6" ht="66" customHeight="1">
      <c r="B19" s="19">
        <f>CONCATENATE(Dorostenci!A19)</f>
      </c>
      <c r="C19" s="20">
        <f>CONCATENATE(Dorostenci!B19)</f>
      </c>
      <c r="D19" s="12" t="e">
        <f>CONCATENATE(Dorostenci!#REF!)</f>
        <v>#REF!</v>
      </c>
      <c r="E19" s="21">
        <f>VALUE(Dorostenci!F19)</f>
        <v>0</v>
      </c>
      <c r="F19" s="12">
        <f t="shared" si="0"/>
        <v>13</v>
      </c>
    </row>
    <row r="20" spans="2:6" ht="66" customHeight="1">
      <c r="B20" s="19">
        <f>CONCATENATE(Dorostenci!A20)</f>
      </c>
      <c r="C20" s="20">
        <f>CONCATENATE(Dorostenci!B20)</f>
      </c>
      <c r="D20" s="12" t="e">
        <f>CONCATENATE(Dorostenci!#REF!)</f>
        <v>#REF!</v>
      </c>
      <c r="E20" s="21">
        <f>VALUE(Dorostenci!F20)</f>
        <v>0</v>
      </c>
      <c r="F20" s="12">
        <f t="shared" si="0"/>
        <v>14</v>
      </c>
    </row>
    <row r="21" spans="2:6" ht="66" customHeight="1">
      <c r="B21" s="19">
        <f>CONCATENATE(Dorostenci!A21)</f>
      </c>
      <c r="C21" s="20">
        <f>CONCATENATE(Dorostenci!B21)</f>
      </c>
      <c r="D21" s="12" t="e">
        <f>CONCATENATE(Dorostenci!#REF!)</f>
        <v>#REF!</v>
      </c>
      <c r="E21" s="21">
        <f>VALUE(Dorostenci!F21)</f>
        <v>0</v>
      </c>
      <c r="F21" s="12">
        <f t="shared" si="0"/>
        <v>15</v>
      </c>
    </row>
    <row r="22" spans="2:6" ht="66" customHeight="1">
      <c r="B22" s="19">
        <f>CONCATENATE(Dorostenci!A22)</f>
      </c>
      <c r="C22" s="20">
        <f>CONCATENATE(Dorostenci!B22)</f>
      </c>
      <c r="D22" s="12" t="e">
        <f>CONCATENATE(Dorostenci!#REF!)</f>
        <v>#REF!</v>
      </c>
      <c r="E22" s="21">
        <f>VALUE(Dorostenci!F22)</f>
        <v>0</v>
      </c>
      <c r="F22" s="12">
        <f t="shared" si="0"/>
        <v>16</v>
      </c>
    </row>
    <row r="23" spans="2:6" ht="66" customHeight="1">
      <c r="B23" s="19">
        <f>CONCATENATE(Dorostenci!A23)</f>
      </c>
      <c r="C23" s="20">
        <f>CONCATENATE(Dorostenci!B23)</f>
      </c>
      <c r="D23" s="12" t="e">
        <f>CONCATENATE(Dorostenci!#REF!)</f>
        <v>#REF!</v>
      </c>
      <c r="E23" s="21">
        <f>VALUE(Dorostenci!F23)</f>
        <v>0</v>
      </c>
      <c r="F23" s="12">
        <f t="shared" si="0"/>
        <v>17</v>
      </c>
    </row>
    <row r="24" spans="2:6" ht="66" customHeight="1">
      <c r="B24" s="19">
        <f>CONCATENATE(Dorostenci!A24)</f>
      </c>
      <c r="C24" s="20">
        <f>CONCATENATE(Dorostenci!B24)</f>
      </c>
      <c r="D24" s="12" t="e">
        <f>CONCATENATE(Dorostenci!#REF!)</f>
        <v>#REF!</v>
      </c>
      <c r="E24" s="21">
        <f>VALUE(Dorostenci!F24)</f>
        <v>0</v>
      </c>
      <c r="F24" s="12">
        <f t="shared" si="0"/>
        <v>18</v>
      </c>
    </row>
    <row r="25" spans="2:6" ht="66" customHeight="1">
      <c r="B25" s="19">
        <f>CONCATENATE(Dorostenci!A25)</f>
      </c>
      <c r="C25" s="20">
        <f>CONCATENATE(Dorostenci!B25)</f>
      </c>
      <c r="D25" s="12" t="e">
        <f>CONCATENATE(Dorostenci!#REF!)</f>
        <v>#REF!</v>
      </c>
      <c r="E25" s="21">
        <f>VALUE(Dorostenci!F25)</f>
        <v>0</v>
      </c>
      <c r="F25" s="12">
        <f t="shared" si="0"/>
        <v>19</v>
      </c>
    </row>
    <row r="26" spans="2:6" ht="66" customHeight="1">
      <c r="B26" s="19">
        <f>CONCATENATE(Dorostenci!A26)</f>
      </c>
      <c r="C26" s="20">
        <f>CONCATENATE(Dorostenci!B26)</f>
      </c>
      <c r="D26" s="12" t="e">
        <f>CONCATENATE(Dorostenci!#REF!)</f>
        <v>#REF!</v>
      </c>
      <c r="E26" s="21">
        <f>VALUE(Dorostenci!F26)</f>
        <v>0</v>
      </c>
      <c r="F26" s="12">
        <f t="shared" si="0"/>
        <v>20</v>
      </c>
    </row>
    <row r="27" spans="2:6" ht="66" customHeight="1">
      <c r="B27" s="19">
        <f>CONCATENATE(Dorostenci!A27)</f>
      </c>
      <c r="C27" s="20">
        <f>CONCATENATE(Dorostenci!B27)</f>
      </c>
      <c r="D27" s="12" t="e">
        <f>CONCATENATE(Dorostenci!#REF!)</f>
        <v>#REF!</v>
      </c>
      <c r="E27" s="21">
        <f>VALUE(Dorostenci!F27)</f>
        <v>0</v>
      </c>
      <c r="F27" s="12">
        <f t="shared" si="0"/>
        <v>21</v>
      </c>
    </row>
    <row r="28" spans="2:6" ht="66" customHeight="1">
      <c r="B28" s="19">
        <f>CONCATENATE(Dorostenci!A28)</f>
      </c>
      <c r="C28" s="20">
        <f>CONCATENATE(Dorostenci!B28)</f>
      </c>
      <c r="D28" s="12" t="e">
        <f>CONCATENATE(Dorostenci!#REF!)</f>
        <v>#REF!</v>
      </c>
      <c r="E28" s="21">
        <f>VALUE(Dorostenci!F28)</f>
        <v>0</v>
      </c>
      <c r="F28" s="12">
        <f t="shared" si="0"/>
        <v>22</v>
      </c>
    </row>
    <row r="29" spans="2:6" ht="66" customHeight="1">
      <c r="B29" s="19">
        <f>CONCATENATE(Dorostenci!A29)</f>
      </c>
      <c r="C29" s="20">
        <f>CONCATENATE(Dorostenci!B29)</f>
      </c>
      <c r="D29" s="12" t="e">
        <f>CONCATENATE(Dorostenci!#REF!)</f>
        <v>#REF!</v>
      </c>
      <c r="E29" s="21">
        <f>VALUE(Dorostenci!F29)</f>
        <v>0</v>
      </c>
      <c r="F29" s="12">
        <f t="shared" si="0"/>
        <v>23</v>
      </c>
    </row>
    <row r="30" spans="2:6" ht="66" customHeight="1">
      <c r="B30" s="19">
        <f>CONCATENATE(Dorostenci!A30)</f>
      </c>
      <c r="C30" s="20">
        <f>CONCATENATE(Dorostenci!B30)</f>
      </c>
      <c r="D30" s="12" t="e">
        <f>CONCATENATE(Dorostenci!#REF!)</f>
        <v>#REF!</v>
      </c>
      <c r="E30" s="21">
        <f>VALUE(Dorostenci!F30)</f>
        <v>0</v>
      </c>
      <c r="F30" s="12">
        <f t="shared" si="0"/>
        <v>24</v>
      </c>
    </row>
    <row r="31" spans="2:6" ht="66" customHeight="1">
      <c r="B31" s="19">
        <f>CONCATENATE(Dorostenci!A31)</f>
      </c>
      <c r="C31" s="20">
        <f>CONCATENATE(Dorostenci!B31)</f>
      </c>
      <c r="D31" s="12" t="e">
        <f>CONCATENATE(Dorostenci!#REF!)</f>
        <v>#REF!</v>
      </c>
      <c r="E31" s="21">
        <f>VALUE(Dorostenci!F31)</f>
        <v>0</v>
      </c>
      <c r="F31" s="12">
        <f t="shared" si="0"/>
        <v>25</v>
      </c>
    </row>
    <row r="32" spans="2:6" ht="66" customHeight="1">
      <c r="B32" s="19">
        <f>CONCATENATE(Dorostenci!A32)</f>
      </c>
      <c r="C32" s="20">
        <f>CONCATENATE(Dorostenci!B32)</f>
      </c>
      <c r="D32" s="12" t="e">
        <f>CONCATENATE(Dorostenci!#REF!)</f>
        <v>#REF!</v>
      </c>
      <c r="E32" s="21">
        <f>VALUE(Dorostenci!F32)</f>
        <v>0</v>
      </c>
      <c r="F32" s="12">
        <f t="shared" si="0"/>
        <v>26</v>
      </c>
    </row>
    <row r="33" spans="2:6" ht="66" customHeight="1">
      <c r="B33" s="19">
        <f>CONCATENATE(Dorostenci!A33)</f>
      </c>
      <c r="C33" s="20">
        <f>CONCATENATE(Dorostenci!B33)</f>
      </c>
      <c r="D33" s="12" t="e">
        <f>CONCATENATE(Dorostenci!#REF!)</f>
        <v>#REF!</v>
      </c>
      <c r="E33" s="21">
        <f>VALUE(Dorostenci!F33)</f>
        <v>0</v>
      </c>
      <c r="F33" s="12">
        <f t="shared" si="0"/>
        <v>27</v>
      </c>
    </row>
    <row r="34" spans="2:6" ht="66" customHeight="1">
      <c r="B34" s="19">
        <f>CONCATENATE(Dorostenci!A34)</f>
      </c>
      <c r="C34" s="20">
        <f>CONCATENATE(Dorostenci!B34)</f>
      </c>
      <c r="D34" s="12" t="e">
        <f>CONCATENATE(Dorostenci!#REF!)</f>
        <v>#REF!</v>
      </c>
      <c r="E34" s="21">
        <f>VALUE(Dorostenci!F34)</f>
        <v>0</v>
      </c>
      <c r="F34" s="12">
        <f t="shared" si="0"/>
        <v>28</v>
      </c>
    </row>
    <row r="35" spans="2:6" ht="66" customHeight="1">
      <c r="B35" s="19">
        <f>CONCATENATE(Dorostenci!A35)</f>
      </c>
      <c r="C35" s="20">
        <f>CONCATENATE(Dorostenci!B35)</f>
      </c>
      <c r="D35" s="12" t="e">
        <f>CONCATENATE(Dorostenci!#REF!)</f>
        <v>#REF!</v>
      </c>
      <c r="E35" s="21">
        <f>VALUE(Dorostenci!F35)</f>
        <v>0</v>
      </c>
      <c r="F35" s="12">
        <f t="shared" si="0"/>
        <v>29</v>
      </c>
    </row>
    <row r="36" spans="2:6" ht="66" customHeight="1">
      <c r="B36" s="19">
        <f>CONCATENATE(Dorostenci!A36)</f>
      </c>
      <c r="C36" s="20">
        <f>CONCATENATE(Dorostenci!B36)</f>
      </c>
      <c r="D36" s="12" t="e">
        <f>CONCATENATE(Dorostenci!#REF!)</f>
        <v>#REF!</v>
      </c>
      <c r="E36" s="21">
        <f>VALUE(Dorostenci!F36)</f>
        <v>0</v>
      </c>
      <c r="F36" s="12">
        <f t="shared" si="0"/>
        <v>30</v>
      </c>
    </row>
    <row r="37" spans="2:6" ht="66" customHeight="1">
      <c r="B37" s="19">
        <f>CONCATENATE(Dorostenci!A37)</f>
      </c>
      <c r="C37" s="20">
        <f>CONCATENATE(Dorostenci!B37)</f>
      </c>
      <c r="D37" s="12" t="e">
        <f>CONCATENATE(Dorostenci!#REF!)</f>
        <v>#REF!</v>
      </c>
      <c r="E37" s="21">
        <f>VALUE(Dorostenci!F37)</f>
        <v>0</v>
      </c>
      <c r="F37" s="12">
        <f t="shared" si="0"/>
        <v>31</v>
      </c>
    </row>
    <row r="38" spans="2:6" ht="66" customHeight="1">
      <c r="B38" s="19">
        <f>CONCATENATE(Dorostenci!A38)</f>
      </c>
      <c r="C38" s="20">
        <f>CONCATENATE(Dorostenci!B38)</f>
      </c>
      <c r="D38" s="12" t="e">
        <f>CONCATENATE(Dorostenci!#REF!)</f>
        <v>#REF!</v>
      </c>
      <c r="E38" s="21">
        <f>VALUE(Dorostenci!F38)</f>
        <v>0</v>
      </c>
      <c r="F38" s="12">
        <f t="shared" si="0"/>
        <v>32</v>
      </c>
    </row>
    <row r="39" spans="2:6" ht="66" customHeight="1">
      <c r="B39" s="19">
        <f>CONCATENATE(Dorostenci!A39)</f>
      </c>
      <c r="C39" s="20">
        <f>CONCATENATE(Dorostenci!B39)</f>
      </c>
      <c r="D39" s="12" t="e">
        <f>CONCATENATE(Dorostenci!#REF!)</f>
        <v>#REF!</v>
      </c>
      <c r="E39" s="21">
        <f>VALUE(Dorostenci!F39)</f>
        <v>0</v>
      </c>
      <c r="F39" s="12">
        <f t="shared" si="0"/>
        <v>33</v>
      </c>
    </row>
    <row r="40" spans="2:6" ht="66" customHeight="1">
      <c r="B40" s="19">
        <f>CONCATENATE(Dorostenci!A40)</f>
      </c>
      <c r="C40" s="20">
        <f>CONCATENATE(Dorostenci!B40)</f>
      </c>
      <c r="D40" s="12" t="e">
        <f>CONCATENATE(Dorostenci!#REF!)</f>
        <v>#REF!</v>
      </c>
      <c r="E40" s="21">
        <f>VALUE(Dorostenci!F40)</f>
        <v>0</v>
      </c>
      <c r="F40" s="12">
        <f aca="true" t="shared" si="1" ref="F40:F56">SUM(F39)+1</f>
        <v>34</v>
      </c>
    </row>
    <row r="41" spans="2:6" ht="66" customHeight="1">
      <c r="B41" s="19">
        <f>CONCATENATE(Dorostenci!A41)</f>
      </c>
      <c r="C41" s="20">
        <f>CONCATENATE(Dorostenci!B41)</f>
      </c>
      <c r="D41" s="12" t="e">
        <f>CONCATENATE(Dorostenci!#REF!)</f>
        <v>#REF!</v>
      </c>
      <c r="E41" s="21">
        <f>VALUE(Dorostenci!F41)</f>
        <v>0</v>
      </c>
      <c r="F41" s="12">
        <f t="shared" si="1"/>
        <v>35</v>
      </c>
    </row>
    <row r="42" spans="2:6" ht="66" customHeight="1">
      <c r="B42" s="19">
        <f>CONCATENATE(Dorostenci!A42)</f>
      </c>
      <c r="C42" s="20">
        <f>CONCATENATE(Dorostenci!B42)</f>
      </c>
      <c r="D42" s="12" t="e">
        <f>CONCATENATE(Dorostenci!#REF!)</f>
        <v>#REF!</v>
      </c>
      <c r="E42" s="21">
        <f>VALUE(Dorostenci!F42)</f>
        <v>0</v>
      </c>
      <c r="F42" s="12">
        <f t="shared" si="1"/>
        <v>36</v>
      </c>
    </row>
    <row r="43" spans="2:6" ht="66" customHeight="1">
      <c r="B43" s="19">
        <f>CONCATENATE(Dorostenci!A43)</f>
      </c>
      <c r="C43" s="20">
        <f>CONCATENATE(Dorostenci!B43)</f>
      </c>
      <c r="D43" s="12" t="e">
        <f>CONCATENATE(Dorostenci!#REF!)</f>
        <v>#REF!</v>
      </c>
      <c r="E43" s="21">
        <f>VALUE(Dorostenci!F43)</f>
        <v>0</v>
      </c>
      <c r="F43" s="12">
        <f t="shared" si="1"/>
        <v>37</v>
      </c>
    </row>
    <row r="44" spans="2:6" ht="66" customHeight="1">
      <c r="B44" s="19">
        <f>CONCATENATE(Dorostenci!A44)</f>
      </c>
      <c r="C44" s="20">
        <f>CONCATENATE(Dorostenci!B44)</f>
      </c>
      <c r="D44" s="12" t="e">
        <f>CONCATENATE(Dorostenci!#REF!)</f>
        <v>#REF!</v>
      </c>
      <c r="E44" s="21">
        <f>VALUE(Dorostenci!F44)</f>
        <v>0</v>
      </c>
      <c r="F44" s="12">
        <f t="shared" si="1"/>
        <v>38</v>
      </c>
    </row>
    <row r="45" spans="2:6" ht="66" customHeight="1">
      <c r="B45" s="19">
        <f>CONCATENATE(Dorostenci!A45)</f>
      </c>
      <c r="C45" s="20">
        <f>CONCATENATE(Dorostenci!B45)</f>
      </c>
      <c r="D45" s="12" t="e">
        <f>CONCATENATE(Dorostenci!#REF!)</f>
        <v>#REF!</v>
      </c>
      <c r="E45" s="21">
        <f>VALUE(Dorostenci!F45)</f>
        <v>0</v>
      </c>
      <c r="F45" s="12">
        <f t="shared" si="1"/>
        <v>39</v>
      </c>
    </row>
    <row r="46" spans="2:6" ht="66" customHeight="1">
      <c r="B46" s="19">
        <f>CONCATENATE(Dorostenci!A46)</f>
      </c>
      <c r="C46" s="20">
        <f>CONCATENATE(Dorostenci!B46)</f>
      </c>
      <c r="D46" s="12" t="e">
        <f>CONCATENATE(Dorostenci!#REF!)</f>
        <v>#REF!</v>
      </c>
      <c r="E46" s="21">
        <f>VALUE(Dorostenci!F46)</f>
        <v>0</v>
      </c>
      <c r="F46" s="12">
        <f t="shared" si="1"/>
        <v>40</v>
      </c>
    </row>
    <row r="47" spans="2:6" ht="66" customHeight="1">
      <c r="B47" s="19">
        <f>CONCATENATE(Dorostenci!A47)</f>
      </c>
      <c r="C47" s="20">
        <f>CONCATENATE(Dorostenci!B47)</f>
      </c>
      <c r="D47" s="12" t="e">
        <f>CONCATENATE(Dorostenci!#REF!)</f>
        <v>#REF!</v>
      </c>
      <c r="E47" s="21">
        <f>VALUE(Dorostenci!F47)</f>
        <v>0</v>
      </c>
      <c r="F47" s="12">
        <f t="shared" si="1"/>
        <v>41</v>
      </c>
    </row>
    <row r="48" spans="2:6" ht="66" customHeight="1">
      <c r="B48" s="19">
        <f>CONCATENATE(Dorostenci!A48)</f>
      </c>
      <c r="C48" s="20">
        <f>CONCATENATE(Dorostenci!B48)</f>
      </c>
      <c r="D48" s="12" t="e">
        <f>CONCATENATE(Dorostenci!#REF!)</f>
        <v>#REF!</v>
      </c>
      <c r="E48" s="21">
        <f>VALUE(Dorostenci!F48)</f>
        <v>0</v>
      </c>
      <c r="F48" s="12">
        <f t="shared" si="1"/>
        <v>42</v>
      </c>
    </row>
    <row r="49" spans="2:6" ht="66" customHeight="1">
      <c r="B49" s="19">
        <f>CONCATENATE(Dorostenci!A49)</f>
      </c>
      <c r="C49" s="20">
        <f>CONCATENATE(Dorostenci!B49)</f>
      </c>
      <c r="D49" s="12" t="e">
        <f>CONCATENATE(Dorostenci!#REF!)</f>
        <v>#REF!</v>
      </c>
      <c r="E49" s="21">
        <f>VALUE(Dorostenci!F49)</f>
        <v>0</v>
      </c>
      <c r="F49" s="12">
        <f t="shared" si="1"/>
        <v>43</v>
      </c>
    </row>
    <row r="50" spans="2:6" ht="66" customHeight="1">
      <c r="B50" s="19">
        <f>CONCATENATE(Dorostenci!A50)</f>
      </c>
      <c r="C50" s="20">
        <f>CONCATENATE(Dorostenci!B50)</f>
      </c>
      <c r="D50" s="12" t="e">
        <f>CONCATENATE(Dorostenci!#REF!)</f>
        <v>#REF!</v>
      </c>
      <c r="E50" s="21">
        <f>VALUE(Dorostenci!F50)</f>
        <v>0</v>
      </c>
      <c r="F50" s="12">
        <f t="shared" si="1"/>
        <v>44</v>
      </c>
    </row>
    <row r="51" spans="2:6" ht="66" customHeight="1">
      <c r="B51" s="19">
        <f>CONCATENATE(Dorostenci!A51)</f>
      </c>
      <c r="C51" s="20">
        <f>CONCATENATE(Dorostenci!B51)</f>
      </c>
      <c r="D51" s="12" t="e">
        <f>CONCATENATE(Dorostenci!#REF!)</f>
        <v>#REF!</v>
      </c>
      <c r="E51" s="21">
        <f>VALUE(Dorostenci!F51)</f>
        <v>0</v>
      </c>
      <c r="F51" s="12">
        <f t="shared" si="1"/>
        <v>45</v>
      </c>
    </row>
    <row r="52" spans="2:6" ht="66" customHeight="1">
      <c r="B52" s="19">
        <f>CONCATENATE(Dorostenci!A52)</f>
      </c>
      <c r="C52" s="20">
        <f>CONCATENATE(Dorostenci!B52)</f>
      </c>
      <c r="D52" s="12" t="e">
        <f>CONCATENATE(Dorostenci!#REF!)</f>
        <v>#REF!</v>
      </c>
      <c r="E52" s="21">
        <f>VALUE(Dorostenci!F52)</f>
        <v>0</v>
      </c>
      <c r="F52" s="12">
        <f t="shared" si="1"/>
        <v>46</v>
      </c>
    </row>
    <row r="53" spans="2:6" ht="66" customHeight="1">
      <c r="B53" s="19">
        <f>CONCATENATE(Dorostenci!A53)</f>
      </c>
      <c r="C53" s="20">
        <f>CONCATENATE(Dorostenci!B53)</f>
      </c>
      <c r="D53" s="12" t="e">
        <f>CONCATENATE(Dorostenci!#REF!)</f>
        <v>#REF!</v>
      </c>
      <c r="E53" s="21">
        <f>VALUE(Dorostenci!F53)</f>
        <v>0</v>
      </c>
      <c r="F53" s="12">
        <f t="shared" si="1"/>
        <v>47</v>
      </c>
    </row>
    <row r="54" spans="2:6" ht="66" customHeight="1">
      <c r="B54" s="19">
        <f>CONCATENATE(Dorostenci!A54)</f>
      </c>
      <c r="C54" s="20">
        <f>CONCATENATE(Dorostenci!B54)</f>
      </c>
      <c r="D54" s="12" t="e">
        <f>CONCATENATE(Dorostenci!#REF!)</f>
        <v>#REF!</v>
      </c>
      <c r="E54" s="21">
        <f>VALUE(Dorostenci!F54)</f>
        <v>0</v>
      </c>
      <c r="F54" s="12">
        <f t="shared" si="1"/>
        <v>48</v>
      </c>
    </row>
    <row r="55" spans="2:6" ht="66" customHeight="1">
      <c r="B55" s="19">
        <f>CONCATENATE(Dorostenci!A55)</f>
      </c>
      <c r="C55" s="20">
        <f>CONCATENATE(Dorostenci!B55)</f>
      </c>
      <c r="D55" s="12" t="e">
        <f>CONCATENATE(Dorostenci!#REF!)</f>
        <v>#REF!</v>
      </c>
      <c r="E55" s="21">
        <f>VALUE(Dorostenci!F55)</f>
        <v>0</v>
      </c>
      <c r="F55" s="12">
        <f t="shared" si="1"/>
        <v>49</v>
      </c>
    </row>
    <row r="56" spans="2:6" ht="66" customHeight="1">
      <c r="B56" s="19">
        <f>CONCATENATE(Dorostenci!A56)</f>
      </c>
      <c r="C56" s="20">
        <f>CONCATENATE(Dorostenci!B56)</f>
      </c>
      <c r="D56" s="12" t="e">
        <f>CONCATENATE(Dorostenci!#REF!)</f>
        <v>#REF!</v>
      </c>
      <c r="E56" s="21">
        <f>VALUE(Dorostenci!F56)</f>
        <v>0</v>
      </c>
      <c r="F56" s="12">
        <f t="shared" si="1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38" t="s">
        <v>8</v>
      </c>
      <c r="C1" s="38"/>
      <c r="D1" s="38"/>
      <c r="E1" s="38"/>
      <c r="F1" s="38"/>
      <c r="IQ1"/>
      <c r="IR1"/>
      <c r="IS1"/>
      <c r="IT1"/>
      <c r="IU1"/>
    </row>
    <row r="2" spans="2:255" s="1" customFormat="1" ht="18" customHeight="1">
      <c r="B2" s="26"/>
      <c r="C2" s="26"/>
      <c r="D2" s="26"/>
      <c r="E2" s="26"/>
      <c r="F2" s="26"/>
      <c r="IQ2"/>
      <c r="IR2"/>
      <c r="IS2"/>
      <c r="IT2"/>
      <c r="IU2"/>
    </row>
    <row r="3" spans="2:255" s="1" customFormat="1" ht="18" customHeight="1">
      <c r="B3" s="39" t="str">
        <f>CONCATENATE(ženy!A3)</f>
        <v>Kategorie: ženy - volná technika</v>
      </c>
      <c r="C3" s="39"/>
      <c r="D3" s="39" t="str">
        <f>CONCATENATE(ženy!C3)</f>
        <v>Datum: 29.12.2011</v>
      </c>
      <c r="E3" s="39"/>
      <c r="F3" s="39"/>
      <c r="IQ3"/>
      <c r="IR3"/>
      <c r="IS3"/>
      <c r="IT3"/>
      <c r="IU3"/>
    </row>
    <row r="4" spans="2:255" s="1" customFormat="1" ht="18" customHeight="1">
      <c r="B4" s="2" t="str">
        <f>CONCATENATE(ženy!A4)</f>
        <v>Délka tratě: 1800 m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0</v>
      </c>
      <c r="C6" s="6" t="s">
        <v>1</v>
      </c>
      <c r="D6" s="6" t="s">
        <v>2</v>
      </c>
      <c r="E6" s="6" t="s">
        <v>5</v>
      </c>
      <c r="F6" s="9" t="s">
        <v>6</v>
      </c>
    </row>
    <row r="7" spans="2:6" ht="66" customHeight="1">
      <c r="B7" s="19" t="str">
        <f>CONCATENATE(ženy!A7)</f>
        <v>3</v>
      </c>
      <c r="C7" s="20" t="str">
        <f>CONCATENATE(ženy!B7)</f>
        <v>Boudíková Adéla, SKI JBC</v>
      </c>
      <c r="D7" s="12">
        <f>CONCATENATE(Muži!C15)</f>
      </c>
      <c r="E7" s="21">
        <f>VALUE(ženy!F7)</f>
        <v>0.006145833333333333</v>
      </c>
      <c r="F7" s="12">
        <v>1</v>
      </c>
    </row>
    <row r="8" spans="2:6" ht="66" customHeight="1">
      <c r="B8" s="19" t="str">
        <f>CONCATENATE(ženy!A11)</f>
        <v>7</v>
      </c>
      <c r="C8" s="20" t="str">
        <f>CONCATENATE(ženy!B11)</f>
        <v>Jetmarová Jana, SKI JBC</v>
      </c>
      <c r="D8" s="12">
        <f>CONCATENATE(Muži!C19)</f>
      </c>
      <c r="E8" s="21">
        <f>VALUE(ženy!F11)</f>
        <v>0.00619212962962963</v>
      </c>
      <c r="F8" s="12">
        <f aca="true" t="shared" si="0" ref="F8:F39">SUM(F7)+1</f>
        <v>2</v>
      </c>
    </row>
    <row r="9" spans="2:6" ht="66" customHeight="1">
      <c r="B9" s="19" t="str">
        <f>CONCATENATE(ženy!A9)</f>
        <v>5</v>
      </c>
      <c r="C9" s="20" t="str">
        <f>CONCATENATE(ženy!B9)</f>
        <v>Koucká Zuzana, SETA</v>
      </c>
      <c r="D9" s="12">
        <f>CONCATENATE(Muži!C17)</f>
      </c>
      <c r="E9" s="21">
        <f>VALUE(ženy!F9)</f>
        <v>0.006597222222222222</v>
      </c>
      <c r="F9" s="12">
        <f t="shared" si="0"/>
        <v>3</v>
      </c>
    </row>
    <row r="10" spans="2:6" ht="66" customHeight="1">
      <c r="B10" s="19" t="str">
        <f>CONCATENATE(ženy!A10)</f>
        <v>6</v>
      </c>
      <c r="C10" s="20" t="str">
        <f>CONCATENATE(ženy!B10)</f>
        <v>Lehká Gabriela, SKI JBC</v>
      </c>
      <c r="D10" s="12">
        <f>CONCATENATE(Muži!C18)</f>
      </c>
      <c r="E10" s="21">
        <f>VALUE(ženy!F10)</f>
        <v>0.0071874999999999994</v>
      </c>
      <c r="F10" s="12">
        <f t="shared" si="0"/>
        <v>4</v>
      </c>
    </row>
    <row r="11" spans="2:6" ht="66" customHeight="1">
      <c r="B11" s="19" t="str">
        <f>CONCATENATE(ženy!A8)</f>
        <v>4</v>
      </c>
      <c r="C11" s="20" t="str">
        <f>CONCATENATE(ženy!B8)</f>
        <v>Kracíková Petra, SKI JBC</v>
      </c>
      <c r="D11" s="12">
        <f>CONCATENATE(Muži!C16)</f>
      </c>
      <c r="E11" s="21">
        <f>VALUE(ženy!F8)</f>
        <v>0.007372685185185186</v>
      </c>
      <c r="F11" s="12">
        <f t="shared" si="0"/>
        <v>5</v>
      </c>
    </row>
    <row r="12" spans="2:6" ht="66" customHeight="1">
      <c r="B12" s="19">
        <f>CONCATENATE(ženy!A12)</f>
      </c>
      <c r="C12" s="20">
        <f>CONCATENATE(ženy!B12)</f>
      </c>
      <c r="D12" s="12">
        <f>CONCATENATE(Muži!C20)</f>
      </c>
      <c r="E12" s="21">
        <f>VALUE(ženy!F12)</f>
        <v>0</v>
      </c>
      <c r="F12" s="12">
        <f t="shared" si="0"/>
        <v>6</v>
      </c>
    </row>
    <row r="13" spans="2:6" ht="66.75" customHeight="1">
      <c r="B13" s="19">
        <f>CONCATENATE(ženy!A13)</f>
      </c>
      <c r="C13" s="20">
        <f>CONCATENATE(ženy!B13)</f>
      </c>
      <c r="D13" s="12">
        <f>CONCATENATE(Muži!C21)</f>
      </c>
      <c r="E13" s="21">
        <f>VALUE(ženy!F13)</f>
        <v>0</v>
      </c>
      <c r="F13" s="12">
        <f t="shared" si="0"/>
        <v>7</v>
      </c>
    </row>
    <row r="14" spans="2:6" ht="66.75" customHeight="1">
      <c r="B14" s="19">
        <f>CONCATENATE(ženy!A14)</f>
      </c>
      <c r="C14" s="20">
        <f>CONCATENATE(ženy!B14)</f>
      </c>
      <c r="D14" s="12">
        <f>CONCATENATE(Muži!C22)</f>
      </c>
      <c r="E14" s="21">
        <f>VALUE(ženy!F14)</f>
        <v>0</v>
      </c>
      <c r="F14" s="12">
        <f t="shared" si="0"/>
        <v>8</v>
      </c>
    </row>
    <row r="15" spans="2:6" ht="66" customHeight="1">
      <c r="B15" s="19">
        <f>CONCATENATE(ženy!A15)</f>
      </c>
      <c r="C15" s="20">
        <f>CONCATENATE(ženy!B15)</f>
      </c>
      <c r="D15" s="12">
        <f>CONCATENATE(Muži!C23)</f>
      </c>
      <c r="E15" s="21">
        <f>VALUE(ženy!F15)</f>
        <v>0</v>
      </c>
      <c r="F15" s="12">
        <f t="shared" si="0"/>
        <v>9</v>
      </c>
    </row>
    <row r="16" spans="2:6" ht="66" customHeight="1">
      <c r="B16" s="19">
        <f>CONCATENATE(ženy!A16)</f>
      </c>
      <c r="C16" s="20">
        <f>CONCATENATE(ženy!B16)</f>
      </c>
      <c r="D16" s="12">
        <f>CONCATENATE(Muži!C24)</f>
      </c>
      <c r="E16" s="21">
        <f>VALUE(ženy!F16)</f>
        <v>0</v>
      </c>
      <c r="F16" s="12">
        <f t="shared" si="0"/>
        <v>10</v>
      </c>
    </row>
    <row r="17" spans="2:6" ht="66" customHeight="1">
      <c r="B17" s="19">
        <f>CONCATENATE(ženy!A17)</f>
      </c>
      <c r="C17" s="20">
        <f>CONCATENATE(ženy!B17)</f>
      </c>
      <c r="D17" s="12">
        <f>CONCATENATE(Muži!C25)</f>
      </c>
      <c r="E17" s="21">
        <f>VALUE(ženy!F17)</f>
        <v>0</v>
      </c>
      <c r="F17" s="12">
        <f t="shared" si="0"/>
        <v>11</v>
      </c>
    </row>
    <row r="18" spans="2:6" ht="66" customHeight="1">
      <c r="B18" s="19">
        <f>CONCATENATE(ženy!A18)</f>
      </c>
      <c r="C18" s="20">
        <f>CONCATENATE(ženy!B18)</f>
      </c>
      <c r="D18" s="12">
        <f>CONCATENATE(Muži!C26)</f>
      </c>
      <c r="E18" s="21">
        <f>VALUE(ženy!F18)</f>
        <v>0</v>
      </c>
      <c r="F18" s="12">
        <f t="shared" si="0"/>
        <v>12</v>
      </c>
    </row>
    <row r="19" spans="2:6" ht="66" customHeight="1">
      <c r="B19" s="19">
        <f>CONCATENATE(ženy!A19)</f>
      </c>
      <c r="C19" s="20">
        <f>CONCATENATE(ženy!B19)</f>
      </c>
      <c r="D19" s="12">
        <f>CONCATENATE(Muži!C27)</f>
      </c>
      <c r="E19" s="21">
        <f>VALUE(ženy!F19)</f>
        <v>0</v>
      </c>
      <c r="F19" s="12">
        <f t="shared" si="0"/>
        <v>13</v>
      </c>
    </row>
    <row r="20" spans="2:6" ht="66" customHeight="1">
      <c r="B20" s="19">
        <f>CONCATENATE(ženy!A20)</f>
      </c>
      <c r="C20" s="20">
        <f>CONCATENATE(ženy!B20)</f>
      </c>
      <c r="D20" s="12">
        <f>CONCATENATE(Muži!C28)</f>
      </c>
      <c r="E20" s="21">
        <f>VALUE(ženy!F20)</f>
        <v>0</v>
      </c>
      <c r="F20" s="12">
        <f t="shared" si="0"/>
        <v>14</v>
      </c>
    </row>
    <row r="21" spans="2:6" ht="66" customHeight="1">
      <c r="B21" s="19">
        <f>CONCATENATE(ženy!A21)</f>
      </c>
      <c r="C21" s="20">
        <f>CONCATENATE(ženy!B21)</f>
      </c>
      <c r="D21" s="12">
        <f>CONCATENATE(Muži!C29)</f>
      </c>
      <c r="E21" s="21">
        <f>VALUE(ženy!F21)</f>
        <v>0</v>
      </c>
      <c r="F21" s="12">
        <f t="shared" si="0"/>
        <v>15</v>
      </c>
    </row>
    <row r="22" spans="2:6" ht="66" customHeight="1">
      <c r="B22" s="19">
        <f>CONCATENATE(ženy!A22)</f>
      </c>
      <c r="C22" s="20">
        <f>CONCATENATE(ženy!B22)</f>
      </c>
      <c r="D22" s="12">
        <f>CONCATENATE(Muži!C30)</f>
      </c>
      <c r="E22" s="21">
        <f>VALUE(ženy!F22)</f>
        <v>0</v>
      </c>
      <c r="F22" s="12">
        <f t="shared" si="0"/>
        <v>16</v>
      </c>
    </row>
    <row r="23" spans="2:6" ht="66" customHeight="1">
      <c r="B23" s="19">
        <f>CONCATENATE(ženy!A23)</f>
      </c>
      <c r="C23" s="20">
        <f>CONCATENATE(ženy!B23)</f>
      </c>
      <c r="D23" s="12">
        <f>CONCATENATE(Muži!C31)</f>
      </c>
      <c r="E23" s="21">
        <f>VALUE(ženy!F23)</f>
        <v>0</v>
      </c>
      <c r="F23" s="12">
        <f t="shared" si="0"/>
        <v>17</v>
      </c>
    </row>
    <row r="24" spans="2:6" ht="66" customHeight="1">
      <c r="B24" s="19">
        <f>CONCATENATE(ženy!A24)</f>
      </c>
      <c r="C24" s="20">
        <f>CONCATENATE(ženy!B24)</f>
      </c>
      <c r="D24" s="12">
        <f>CONCATENATE(Muži!C32)</f>
      </c>
      <c r="E24" s="21">
        <f>VALUE(ženy!F24)</f>
        <v>0</v>
      </c>
      <c r="F24" s="12">
        <f t="shared" si="0"/>
        <v>18</v>
      </c>
    </row>
    <row r="25" spans="2:6" ht="66" customHeight="1">
      <c r="B25" s="19">
        <f>CONCATENATE(ženy!A25)</f>
      </c>
      <c r="C25" s="20">
        <f>CONCATENATE(ženy!B25)</f>
      </c>
      <c r="D25" s="12">
        <f>CONCATENATE(Muži!C33)</f>
      </c>
      <c r="E25" s="21">
        <f>VALUE(ženy!F25)</f>
        <v>0</v>
      </c>
      <c r="F25" s="12">
        <f t="shared" si="0"/>
        <v>19</v>
      </c>
    </row>
    <row r="26" spans="2:6" ht="66" customHeight="1">
      <c r="B26" s="19">
        <f>CONCATENATE(ženy!A26)</f>
      </c>
      <c r="C26" s="20">
        <f>CONCATENATE(ženy!B26)</f>
      </c>
      <c r="D26" s="12">
        <f>CONCATENATE(Muži!C34)</f>
      </c>
      <c r="E26" s="21">
        <f>VALUE(ženy!F26)</f>
        <v>0</v>
      </c>
      <c r="F26" s="12">
        <f t="shared" si="0"/>
        <v>20</v>
      </c>
    </row>
    <row r="27" spans="2:6" ht="66" customHeight="1">
      <c r="B27" s="19">
        <f>CONCATENATE(ženy!A27)</f>
      </c>
      <c r="C27" s="20">
        <f>CONCATENATE(ženy!B27)</f>
      </c>
      <c r="D27" s="12">
        <f>CONCATENATE(Muži!C35)</f>
      </c>
      <c r="E27" s="21">
        <f>VALUE(ženy!F27)</f>
        <v>0</v>
      </c>
      <c r="F27" s="12">
        <f t="shared" si="0"/>
        <v>21</v>
      </c>
    </row>
    <row r="28" spans="2:6" ht="66" customHeight="1">
      <c r="B28" s="19">
        <f>CONCATENATE(ženy!A28)</f>
      </c>
      <c r="C28" s="20">
        <f>CONCATENATE(ženy!B28)</f>
      </c>
      <c r="D28" s="12">
        <f>CONCATENATE(Muži!C36)</f>
      </c>
      <c r="E28" s="21">
        <f>VALUE(ženy!F28)</f>
        <v>0</v>
      </c>
      <c r="F28" s="12">
        <f t="shared" si="0"/>
        <v>22</v>
      </c>
    </row>
    <row r="29" spans="2:6" ht="66" customHeight="1">
      <c r="B29" s="19">
        <f>CONCATENATE(ženy!A29)</f>
      </c>
      <c r="C29" s="20">
        <f>CONCATENATE(ženy!B29)</f>
      </c>
      <c r="D29" s="12">
        <f>CONCATENATE(Muži!C37)</f>
      </c>
      <c r="E29" s="21">
        <f>VALUE(ženy!F29)</f>
        <v>0</v>
      </c>
      <c r="F29" s="12">
        <f t="shared" si="0"/>
        <v>23</v>
      </c>
    </row>
    <row r="30" spans="2:6" ht="66" customHeight="1">
      <c r="B30" s="19">
        <f>CONCATENATE(ženy!A30)</f>
      </c>
      <c r="C30" s="20">
        <f>CONCATENATE(ženy!B30)</f>
      </c>
      <c r="D30" s="12">
        <f>CONCATENATE(Muži!C38)</f>
      </c>
      <c r="E30" s="21">
        <f>VALUE(ženy!F30)</f>
        <v>0</v>
      </c>
      <c r="F30" s="12">
        <f t="shared" si="0"/>
        <v>24</v>
      </c>
    </row>
    <row r="31" spans="2:6" ht="66" customHeight="1">
      <c r="B31" s="19">
        <f>CONCATENATE(ženy!A31)</f>
      </c>
      <c r="C31" s="20">
        <f>CONCATENATE(ženy!B31)</f>
      </c>
      <c r="D31" s="12">
        <f>CONCATENATE(Muži!C39)</f>
      </c>
      <c r="E31" s="21">
        <f>VALUE(ženy!F31)</f>
        <v>0</v>
      </c>
      <c r="F31" s="12">
        <f t="shared" si="0"/>
        <v>25</v>
      </c>
    </row>
    <row r="32" spans="2:6" ht="66" customHeight="1">
      <c r="B32" s="19">
        <f>CONCATENATE(ženy!A32)</f>
      </c>
      <c r="C32" s="20">
        <f>CONCATENATE(ženy!B32)</f>
      </c>
      <c r="D32" s="12">
        <f>CONCATENATE(Muži!C40)</f>
      </c>
      <c r="E32" s="21">
        <f>VALUE(ženy!F32)</f>
        <v>0</v>
      </c>
      <c r="F32" s="12">
        <f t="shared" si="0"/>
        <v>26</v>
      </c>
    </row>
    <row r="33" spans="2:6" ht="66" customHeight="1">
      <c r="B33" s="19">
        <f>CONCATENATE(ženy!A33)</f>
      </c>
      <c r="C33" s="20">
        <f>CONCATENATE(ženy!B33)</f>
      </c>
      <c r="D33" s="12">
        <f>CONCATENATE(Muži!C41)</f>
      </c>
      <c r="E33" s="21">
        <f>VALUE(ženy!F33)</f>
        <v>0</v>
      </c>
      <c r="F33" s="12">
        <f t="shared" si="0"/>
        <v>27</v>
      </c>
    </row>
    <row r="34" spans="2:6" ht="66" customHeight="1">
      <c r="B34" s="19">
        <f>CONCATENATE(ženy!A34)</f>
      </c>
      <c r="C34" s="20">
        <f>CONCATENATE(ženy!B34)</f>
      </c>
      <c r="D34" s="12">
        <f>CONCATENATE(Muži!C42)</f>
      </c>
      <c r="E34" s="21">
        <f>VALUE(ženy!F34)</f>
        <v>0</v>
      </c>
      <c r="F34" s="12">
        <f t="shared" si="0"/>
        <v>28</v>
      </c>
    </row>
    <row r="35" spans="2:6" ht="66" customHeight="1">
      <c r="B35" s="19">
        <f>CONCATENATE(ženy!A35)</f>
      </c>
      <c r="C35" s="20">
        <f>CONCATENATE(ženy!B35)</f>
      </c>
      <c r="D35" s="12">
        <f>CONCATENATE(Muži!C43)</f>
      </c>
      <c r="E35" s="21">
        <f>VALUE(ženy!F35)</f>
        <v>0</v>
      </c>
      <c r="F35" s="12">
        <f t="shared" si="0"/>
        <v>29</v>
      </c>
    </row>
    <row r="36" spans="2:6" ht="66" customHeight="1">
      <c r="B36" s="19">
        <f>CONCATENATE(ženy!A36)</f>
      </c>
      <c r="C36" s="20">
        <f>CONCATENATE(ženy!B36)</f>
      </c>
      <c r="D36" s="12">
        <f>CONCATENATE(Muži!C44)</f>
      </c>
      <c r="E36" s="21">
        <f>VALUE(ženy!F36)</f>
        <v>0</v>
      </c>
      <c r="F36" s="12">
        <f t="shared" si="0"/>
        <v>30</v>
      </c>
    </row>
    <row r="37" spans="2:6" ht="66" customHeight="1">
      <c r="B37" s="19">
        <f>CONCATENATE(ženy!A37)</f>
      </c>
      <c r="C37" s="20">
        <f>CONCATENATE(ženy!B37)</f>
      </c>
      <c r="D37" s="12">
        <f>CONCATENATE(Muži!C45)</f>
      </c>
      <c r="E37" s="21">
        <f>VALUE(ženy!F37)</f>
        <v>0</v>
      </c>
      <c r="F37" s="12">
        <f t="shared" si="0"/>
        <v>31</v>
      </c>
    </row>
    <row r="38" spans="2:6" ht="66" customHeight="1">
      <c r="B38" s="19">
        <f>CONCATENATE(ženy!A38)</f>
      </c>
      <c r="C38" s="20">
        <f>CONCATENATE(ženy!B38)</f>
      </c>
      <c r="D38" s="12">
        <f>CONCATENATE(Muži!C46)</f>
      </c>
      <c r="E38" s="21">
        <f>VALUE(ženy!F38)</f>
        <v>0</v>
      </c>
      <c r="F38" s="12">
        <f t="shared" si="0"/>
        <v>32</v>
      </c>
    </row>
    <row r="39" spans="2:6" ht="66" customHeight="1">
      <c r="B39" s="19">
        <f>CONCATENATE(ženy!A39)</f>
      </c>
      <c r="C39" s="20">
        <f>CONCATENATE(ženy!B39)</f>
      </c>
      <c r="D39" s="12">
        <f>CONCATENATE(Muži!C47)</f>
      </c>
      <c r="E39" s="21">
        <f>VALUE(ženy!F39)</f>
        <v>0</v>
      </c>
      <c r="F39" s="12">
        <f t="shared" si="0"/>
        <v>33</v>
      </c>
    </row>
    <row r="40" spans="2:6" ht="66" customHeight="1">
      <c r="B40" s="19">
        <f>CONCATENATE(ženy!A40)</f>
      </c>
      <c r="C40" s="20">
        <f>CONCATENATE(ženy!B40)</f>
      </c>
      <c r="D40" s="12">
        <f>CONCATENATE(Muži!C48)</f>
      </c>
      <c r="E40" s="21">
        <f>VALUE(ženy!F40)</f>
        <v>0</v>
      </c>
      <c r="F40" s="12">
        <f aca="true" t="shared" si="1" ref="F40:F56">SUM(F39)+1</f>
        <v>34</v>
      </c>
    </row>
    <row r="41" spans="2:6" ht="66" customHeight="1">
      <c r="B41" s="19">
        <f>CONCATENATE(ženy!A41)</f>
      </c>
      <c r="C41" s="20">
        <f>CONCATENATE(ženy!B41)</f>
      </c>
      <c r="D41" s="12">
        <f>CONCATENATE(Muži!C49)</f>
      </c>
      <c r="E41" s="21">
        <f>VALUE(ženy!F41)</f>
        <v>0</v>
      </c>
      <c r="F41" s="12">
        <f t="shared" si="1"/>
        <v>35</v>
      </c>
    </row>
    <row r="42" spans="2:6" ht="66" customHeight="1">
      <c r="B42" s="19">
        <f>CONCATENATE(ženy!A42)</f>
      </c>
      <c r="C42" s="20">
        <f>CONCATENATE(ženy!B42)</f>
      </c>
      <c r="D42" s="12">
        <f>CONCATENATE(Muži!C50)</f>
      </c>
      <c r="E42" s="21">
        <f>VALUE(ženy!F42)</f>
        <v>0</v>
      </c>
      <c r="F42" s="12">
        <f t="shared" si="1"/>
        <v>36</v>
      </c>
    </row>
    <row r="43" spans="2:6" ht="66" customHeight="1">
      <c r="B43" s="19">
        <f>CONCATENATE(ženy!A43)</f>
      </c>
      <c r="C43" s="20">
        <f>CONCATENATE(ženy!B43)</f>
      </c>
      <c r="D43" s="12">
        <f>CONCATENATE(Muži!C51)</f>
      </c>
      <c r="E43" s="21">
        <f>VALUE(ženy!F43)</f>
        <v>0</v>
      </c>
      <c r="F43" s="12">
        <f t="shared" si="1"/>
        <v>37</v>
      </c>
    </row>
    <row r="44" spans="2:6" ht="66" customHeight="1">
      <c r="B44" s="19">
        <f>CONCATENATE(ženy!A44)</f>
      </c>
      <c r="C44" s="20">
        <f>CONCATENATE(ženy!B44)</f>
      </c>
      <c r="D44" s="12">
        <f>CONCATENATE(Muži!C52)</f>
      </c>
      <c r="E44" s="21">
        <f>VALUE(ženy!F44)</f>
        <v>0</v>
      </c>
      <c r="F44" s="12">
        <f t="shared" si="1"/>
        <v>38</v>
      </c>
    </row>
    <row r="45" spans="2:6" ht="66" customHeight="1">
      <c r="B45" s="19">
        <f>CONCATENATE(ženy!A45)</f>
      </c>
      <c r="C45" s="20">
        <f>CONCATENATE(ženy!B45)</f>
      </c>
      <c r="D45" s="12">
        <f>CONCATENATE(Muži!C53)</f>
      </c>
      <c r="E45" s="21">
        <f>VALUE(ženy!F45)</f>
        <v>0</v>
      </c>
      <c r="F45" s="12">
        <f t="shared" si="1"/>
        <v>39</v>
      </c>
    </row>
    <row r="46" spans="2:6" ht="66" customHeight="1">
      <c r="B46" s="19">
        <f>CONCATENATE(ženy!A46)</f>
      </c>
      <c r="C46" s="20">
        <f>CONCATENATE(ženy!B46)</f>
      </c>
      <c r="D46" s="12">
        <f>CONCATENATE(Muži!C54)</f>
      </c>
      <c r="E46" s="21">
        <f>VALUE(ženy!F46)</f>
        <v>0</v>
      </c>
      <c r="F46" s="12">
        <f t="shared" si="1"/>
        <v>40</v>
      </c>
    </row>
    <row r="47" spans="2:6" ht="66" customHeight="1">
      <c r="B47" s="19">
        <f>CONCATENATE(ženy!A47)</f>
      </c>
      <c r="C47" s="20">
        <f>CONCATENATE(ženy!B47)</f>
      </c>
      <c r="D47" s="12">
        <f>CONCATENATE(Muži!C55)</f>
      </c>
      <c r="E47" s="21">
        <f>VALUE(ženy!F47)</f>
        <v>0</v>
      </c>
      <c r="F47" s="12">
        <f t="shared" si="1"/>
        <v>41</v>
      </c>
    </row>
    <row r="48" spans="2:6" ht="66" customHeight="1">
      <c r="B48" s="19">
        <f>CONCATENATE(ženy!A48)</f>
      </c>
      <c r="C48" s="20">
        <f>CONCATENATE(ženy!B48)</f>
      </c>
      <c r="D48" s="12">
        <f>CONCATENATE(Muži!C56)</f>
      </c>
      <c r="E48" s="21">
        <f>VALUE(ženy!F48)</f>
        <v>0</v>
      </c>
      <c r="F48" s="12">
        <f t="shared" si="1"/>
        <v>42</v>
      </c>
    </row>
    <row r="49" spans="2:6" ht="66" customHeight="1">
      <c r="B49" s="19">
        <f>CONCATENATE(ženy!A49)</f>
      </c>
      <c r="C49" s="20">
        <f>CONCATENATE(ženy!B49)</f>
      </c>
      <c r="D49" s="12">
        <f>CONCATENATE(Muži!C57)</f>
      </c>
      <c r="E49" s="21">
        <f>VALUE(ženy!F49)</f>
        <v>0</v>
      </c>
      <c r="F49" s="12">
        <f t="shared" si="1"/>
        <v>43</v>
      </c>
    </row>
    <row r="50" spans="2:6" ht="66" customHeight="1">
      <c r="B50" s="19">
        <f>CONCATENATE(ženy!A50)</f>
      </c>
      <c r="C50" s="20">
        <f>CONCATENATE(ženy!B50)</f>
      </c>
      <c r="D50" s="12">
        <f>CONCATENATE(Muži!C58)</f>
      </c>
      <c r="E50" s="21">
        <f>VALUE(ženy!F50)</f>
        <v>0</v>
      </c>
      <c r="F50" s="12">
        <f t="shared" si="1"/>
        <v>44</v>
      </c>
    </row>
    <row r="51" spans="2:6" ht="66" customHeight="1">
      <c r="B51" s="19">
        <f>CONCATENATE(ženy!A51)</f>
      </c>
      <c r="C51" s="20">
        <f>CONCATENATE(ženy!B51)</f>
      </c>
      <c r="D51" s="12">
        <f>CONCATENATE(Muži!C59)</f>
      </c>
      <c r="E51" s="21">
        <f>VALUE(ženy!F51)</f>
        <v>0</v>
      </c>
      <c r="F51" s="12">
        <f t="shared" si="1"/>
        <v>45</v>
      </c>
    </row>
    <row r="52" spans="2:6" ht="66" customHeight="1">
      <c r="B52" s="19">
        <f>CONCATENATE(ženy!A52)</f>
      </c>
      <c r="C52" s="20">
        <f>CONCATENATE(ženy!B52)</f>
      </c>
      <c r="D52" s="12">
        <f>CONCATENATE(Muži!C60)</f>
      </c>
      <c r="E52" s="21">
        <f>VALUE(ženy!F52)</f>
        <v>0</v>
      </c>
      <c r="F52" s="12">
        <f t="shared" si="1"/>
        <v>46</v>
      </c>
    </row>
    <row r="53" spans="2:6" ht="66" customHeight="1">
      <c r="B53" s="19">
        <f>CONCATENATE(ženy!A53)</f>
      </c>
      <c r="C53" s="20">
        <f>CONCATENATE(ženy!B53)</f>
      </c>
      <c r="D53" s="12">
        <f>CONCATENATE(Muži!C61)</f>
      </c>
      <c r="E53" s="21">
        <f>VALUE(ženy!F53)</f>
        <v>0</v>
      </c>
      <c r="F53" s="12">
        <f t="shared" si="1"/>
        <v>47</v>
      </c>
    </row>
    <row r="54" spans="2:6" ht="66" customHeight="1">
      <c r="B54" s="19">
        <f>CONCATENATE(ženy!A54)</f>
      </c>
      <c r="C54" s="20">
        <f>CONCATENATE(ženy!B54)</f>
      </c>
      <c r="D54" s="12">
        <f>CONCATENATE(Muži!C62)</f>
      </c>
      <c r="E54" s="21">
        <f>VALUE(ženy!F54)</f>
        <v>0</v>
      </c>
      <c r="F54" s="12">
        <f t="shared" si="1"/>
        <v>48</v>
      </c>
    </row>
    <row r="55" spans="2:6" ht="66" customHeight="1">
      <c r="B55" s="19">
        <f>CONCATENATE(ženy!A55)</f>
      </c>
      <c r="C55" s="20">
        <f>CONCATENATE(ženy!B55)</f>
      </c>
      <c r="D55" s="12">
        <f>CONCATENATE(Muži!C63)</f>
      </c>
      <c r="E55" s="21">
        <f>VALUE(ženy!F55)</f>
        <v>0</v>
      </c>
      <c r="F55" s="12">
        <f t="shared" si="1"/>
        <v>49</v>
      </c>
    </row>
    <row r="56" spans="2:6" ht="66" customHeight="1">
      <c r="B56" s="19">
        <f>CONCATENATE(ženy!A56)</f>
      </c>
      <c r="C56" s="20">
        <f>CONCATENATE(ženy!B56)</f>
      </c>
      <c r="D56" s="12">
        <f>CONCATENATE(Muži!C64)</f>
      </c>
      <c r="E56" s="21">
        <f>VALUE(ženy!F56)</f>
        <v>0</v>
      </c>
      <c r="F56" s="12">
        <f t="shared" si="1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38" t="s">
        <v>8</v>
      </c>
      <c r="C1" s="38"/>
      <c r="D1" s="38"/>
      <c r="E1" s="38"/>
      <c r="F1" s="38"/>
      <c r="IQ1"/>
      <c r="IR1"/>
      <c r="IS1"/>
      <c r="IT1"/>
      <c r="IU1"/>
    </row>
    <row r="2" spans="2:255" s="1" customFormat="1" ht="18" customHeight="1">
      <c r="B2" s="26"/>
      <c r="C2" s="26"/>
      <c r="D2" s="26"/>
      <c r="E2" s="26"/>
      <c r="F2" s="26"/>
      <c r="IQ2"/>
      <c r="IR2"/>
      <c r="IS2"/>
      <c r="IT2"/>
      <c r="IU2"/>
    </row>
    <row r="3" spans="2:255" s="1" customFormat="1" ht="18" customHeight="1">
      <c r="B3" s="39" t="str">
        <f>CONCATENATE(Muži!A3)</f>
        <v>Kategorie: muži - volná technika</v>
      </c>
      <c r="C3" s="39"/>
      <c r="D3" s="39" t="str">
        <f>CONCATENATE(Muži!C3)</f>
        <v>Datum: 29.12.2011</v>
      </c>
      <c r="E3" s="39"/>
      <c r="F3" s="39"/>
      <c r="IQ3"/>
      <c r="IR3"/>
      <c r="IS3"/>
      <c r="IT3"/>
      <c r="IU3"/>
    </row>
    <row r="4" spans="2:255" s="1" customFormat="1" ht="18" customHeight="1">
      <c r="B4" s="2" t="str">
        <f>CONCATENATE(Muži!A4)</f>
        <v>Délka tratě: 2400 m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0</v>
      </c>
      <c r="C6" s="6" t="s">
        <v>1</v>
      </c>
      <c r="D6" s="6" t="s">
        <v>2</v>
      </c>
      <c r="E6" s="6" t="s">
        <v>5</v>
      </c>
      <c r="F6" s="9" t="s">
        <v>6</v>
      </c>
    </row>
    <row r="7" spans="2:6" ht="66" customHeight="1">
      <c r="B7" s="19" t="str">
        <f>CONCATENATE(Muži!A7)</f>
        <v>30</v>
      </c>
      <c r="C7" s="20" t="str">
        <f>CONCATENATE(Muži!B7)</f>
        <v>Kožíšek Dušan, DULI</v>
      </c>
      <c r="D7" s="12" t="e">
        <f>CONCATENATE(Muži!#REF!)</f>
        <v>#REF!</v>
      </c>
      <c r="E7" s="21">
        <f>VALUE(Muži!F7)</f>
        <v>0.006608796296296297</v>
      </c>
      <c r="F7" s="12">
        <v>1</v>
      </c>
    </row>
    <row r="8" spans="2:6" ht="66" customHeight="1">
      <c r="B8" s="19" t="str">
        <f>CONCATENATE(Muži!A8)</f>
        <v>31</v>
      </c>
      <c r="C8" s="20" t="str">
        <f>CONCATENATE(Muži!B8)</f>
        <v>Horčička Jiří, DULI</v>
      </c>
      <c r="D8" s="12" t="e">
        <f>CONCATENATE(Muži!#REF!)</f>
        <v>#REF!</v>
      </c>
      <c r="E8" s="21">
        <f>VALUE(Muži!F8)</f>
        <v>0.006631944444444445</v>
      </c>
      <c r="F8" s="12">
        <f aca="true" t="shared" si="0" ref="F8:F39">SUM(F7)+1</f>
        <v>2</v>
      </c>
    </row>
    <row r="9" spans="2:6" ht="66" customHeight="1">
      <c r="B9" s="19" t="str">
        <f>CONCATENATE(Muži!A9)</f>
        <v>21</v>
      </c>
      <c r="C9" s="20" t="str">
        <f>CONCATENATE(Muži!B9)</f>
        <v>Lelek Miroslav, JIJD</v>
      </c>
      <c r="D9" s="12" t="e">
        <f>CONCATENATE(Muži!#REF!)</f>
        <v>#REF!</v>
      </c>
      <c r="E9" s="21">
        <f>VALUE(Muži!F9)</f>
        <v>0.006712962962962962</v>
      </c>
      <c r="F9" s="12">
        <f t="shared" si="0"/>
        <v>3</v>
      </c>
    </row>
    <row r="10" spans="2:6" ht="66" customHeight="1">
      <c r="B10" s="19" t="str">
        <f>CONCATENATE(Muži!A10)</f>
        <v>25</v>
      </c>
      <c r="C10" s="20" t="str">
        <f>CONCATENATE(Muži!B10)</f>
        <v>Jíra Lukáš, SKP</v>
      </c>
      <c r="D10" s="12" t="e">
        <f>CONCATENATE(Muži!#REF!)</f>
        <v>#REF!</v>
      </c>
      <c r="E10" s="21">
        <f>VALUE(Muži!F10)</f>
        <v>0.006759259259259259</v>
      </c>
      <c r="F10" s="12">
        <f t="shared" si="0"/>
        <v>4</v>
      </c>
    </row>
    <row r="11" spans="2:6" ht="66" customHeight="1">
      <c r="B11" s="19" t="str">
        <f>CONCATENATE(Muži!A11)</f>
        <v>27</v>
      </c>
      <c r="C11" s="20" t="str">
        <f>CONCATENATE(Muži!B11)</f>
        <v>Máka Daniel, DULI</v>
      </c>
      <c r="D11" s="12" t="e">
        <f>CONCATENATE(Muži!#REF!)</f>
        <v>#REF!</v>
      </c>
      <c r="E11" s="21">
        <f>VALUE(Muži!F11)</f>
        <v>0.00693287037037037</v>
      </c>
      <c r="F11" s="12">
        <f t="shared" si="0"/>
        <v>5</v>
      </c>
    </row>
    <row r="12" spans="2:6" ht="66" customHeight="1">
      <c r="B12" s="19" t="str">
        <f>CONCATENATE(Muži!A12)</f>
        <v>26</v>
      </c>
      <c r="C12" s="20" t="str">
        <f>CONCATENATE(Muži!B12)</f>
        <v>Lopota Martin, DULI</v>
      </c>
      <c r="D12" s="12" t="e">
        <f>CONCATENATE(Muži!#REF!)</f>
        <v>#REF!</v>
      </c>
      <c r="E12" s="21">
        <f>VALUE(Muži!F12)</f>
        <v>0.006990740740740741</v>
      </c>
      <c r="F12" s="12">
        <f t="shared" si="0"/>
        <v>6</v>
      </c>
    </row>
    <row r="13" spans="2:6" ht="66" customHeight="1">
      <c r="B13" s="19" t="str">
        <f>CONCATENATE(Muži!A13)</f>
        <v>29</v>
      </c>
      <c r="C13" s="20" t="str">
        <f>CONCATENATE(Muži!B13)</f>
        <v>Gráf Jakub, DULI</v>
      </c>
      <c r="D13" s="12" t="e">
        <f>CONCATENATE(Muži!#REF!)</f>
        <v>#REF!</v>
      </c>
      <c r="E13" s="21">
        <f>VALUE(Muži!F13)</f>
        <v>0.007013888888888889</v>
      </c>
      <c r="F13" s="12">
        <f t="shared" si="0"/>
        <v>7</v>
      </c>
    </row>
    <row r="14" spans="2:6" ht="66" customHeight="1">
      <c r="B14" s="19" t="str">
        <f>CONCATENATE(Muži!A14)</f>
        <v>28</v>
      </c>
      <c r="C14" s="20" t="str">
        <f>CONCATENATE(Muži!B14)</f>
        <v>Bartoň Jan, DULI</v>
      </c>
      <c r="D14" s="12" t="e">
        <f>CONCATENATE(Muži!#REF!)</f>
        <v>#REF!</v>
      </c>
      <c r="E14" s="21">
        <f>VALUE(Muži!F14)</f>
        <v>0.007037037037037037</v>
      </c>
      <c r="F14" s="12">
        <f t="shared" si="0"/>
        <v>8</v>
      </c>
    </row>
    <row r="15" spans="2:6" ht="66" customHeight="1">
      <c r="B15" s="19" t="str">
        <f>CONCATENATE(Muži!A15)</f>
        <v>22</v>
      </c>
      <c r="C15" s="20" t="str">
        <f>CONCATENATE(Muži!B15)</f>
        <v>Ligaun Aleš, JIJD</v>
      </c>
      <c r="D15" s="12" t="e">
        <f>CONCATENATE(Muži!#REF!)</f>
        <v>#REF!</v>
      </c>
      <c r="E15" s="21">
        <f>VALUE(Muži!F15)</f>
        <v>0.007326388888888889</v>
      </c>
      <c r="F15" s="12">
        <f t="shared" si="0"/>
        <v>9</v>
      </c>
    </row>
    <row r="16" spans="2:6" ht="66" customHeight="1">
      <c r="B16" s="19" t="str">
        <f>CONCATENATE(Muži!A16)</f>
        <v>23</v>
      </c>
      <c r="C16" s="20" t="str">
        <f>CONCATENATE(Muži!B16)</f>
        <v>Kittel Marek, JIJD</v>
      </c>
      <c r="D16" s="12" t="e">
        <f>CONCATENATE(Muži!#REF!)</f>
        <v>#REF!</v>
      </c>
      <c r="E16" s="21">
        <f>VALUE(Muži!F16)</f>
        <v>0.007534722222222221</v>
      </c>
      <c r="F16" s="12">
        <f t="shared" si="0"/>
        <v>10</v>
      </c>
    </row>
    <row r="17" spans="2:6" ht="66" customHeight="1">
      <c r="B17" s="19" t="str">
        <f>CONCATENATE(Muži!A17)</f>
        <v>24</v>
      </c>
      <c r="C17" s="20" t="str">
        <f>CONCATENATE(Muži!B17)</f>
        <v>Matouš Jan, SKP</v>
      </c>
      <c r="D17" s="12" t="e">
        <f>CONCATENATE(Muži!#REF!)</f>
        <v>#REF!</v>
      </c>
      <c r="E17" s="21">
        <f>VALUE(Muži!F17)</f>
        <v>0.007650462962962963</v>
      </c>
      <c r="F17" s="12">
        <f t="shared" si="0"/>
        <v>11</v>
      </c>
    </row>
    <row r="18" spans="2:6" ht="66" customHeight="1">
      <c r="B18" s="19" t="str">
        <f>CONCATENATE(Muži!A18)</f>
        <v>19</v>
      </c>
      <c r="C18" s="20" t="str">
        <f>CONCATENATE(Muži!B18)</f>
        <v>Kracík Josef, SKI JBC</v>
      </c>
      <c r="D18" s="12" t="e">
        <f>CONCATENATE(Muži!#REF!)</f>
        <v>#REF!</v>
      </c>
      <c r="E18" s="21">
        <f>VALUE(Muži!F18)</f>
        <v>0.0078009259259259256</v>
      </c>
      <c r="F18" s="12">
        <f t="shared" si="0"/>
        <v>12</v>
      </c>
    </row>
    <row r="19" spans="2:6" ht="66" customHeight="1">
      <c r="B19" s="19" t="str">
        <f>CONCATENATE(Muži!A19)</f>
        <v>33</v>
      </c>
      <c r="C19" s="20" t="str">
        <f>CONCATENATE(Muži!B19)</f>
        <v>Hamr Jan, DULI</v>
      </c>
      <c r="D19" s="12" t="e">
        <f>CONCATENATE(Muži!#REF!)</f>
        <v>#REF!</v>
      </c>
      <c r="E19" s="21">
        <f>VALUE(Muži!F19)</f>
        <v>0.007881944444444443</v>
      </c>
      <c r="F19" s="12">
        <f t="shared" si="0"/>
        <v>13</v>
      </c>
    </row>
    <row r="20" spans="2:6" ht="66" customHeight="1">
      <c r="B20" s="19">
        <f>CONCATENATE(Muži!A20)</f>
      </c>
      <c r="C20" s="20">
        <f>CONCATENATE(Muži!B20)</f>
      </c>
      <c r="D20" s="12" t="e">
        <f>CONCATENATE(Muži!#REF!)</f>
        <v>#REF!</v>
      </c>
      <c r="E20" s="21">
        <f>VALUE(Muži!F20)</f>
        <v>0</v>
      </c>
      <c r="F20" s="12">
        <f t="shared" si="0"/>
        <v>14</v>
      </c>
    </row>
    <row r="21" spans="2:6" ht="66" customHeight="1">
      <c r="B21" s="19">
        <f>CONCATENATE(Muži!A21)</f>
      </c>
      <c r="C21" s="20">
        <f>CONCATENATE(Muži!B21)</f>
      </c>
      <c r="D21" s="12" t="e">
        <f>CONCATENATE(Muži!#REF!)</f>
        <v>#REF!</v>
      </c>
      <c r="E21" s="21">
        <f>VALUE(Muži!F21)</f>
        <v>0</v>
      </c>
      <c r="F21" s="12">
        <f t="shared" si="0"/>
        <v>15</v>
      </c>
    </row>
    <row r="22" spans="2:6" ht="66" customHeight="1">
      <c r="B22" s="19">
        <f>CONCATENATE(Muži!A22)</f>
      </c>
      <c r="C22" s="20">
        <f>CONCATENATE(Muži!B22)</f>
      </c>
      <c r="D22" s="12" t="e">
        <f>CONCATENATE(Muži!#REF!)</f>
        <v>#REF!</v>
      </c>
      <c r="E22" s="21">
        <f>VALUE(Muži!F22)</f>
        <v>0</v>
      </c>
      <c r="F22" s="12">
        <f t="shared" si="0"/>
        <v>16</v>
      </c>
    </row>
    <row r="23" spans="2:6" ht="66" customHeight="1">
      <c r="B23" s="19">
        <f>CONCATENATE(Muži!A23)</f>
      </c>
      <c r="C23" s="20">
        <f>CONCATENATE(Muži!B23)</f>
      </c>
      <c r="D23" s="12" t="e">
        <f>CONCATENATE(Muži!#REF!)</f>
        <v>#REF!</v>
      </c>
      <c r="E23" s="21">
        <f>VALUE(Muži!F23)</f>
        <v>0</v>
      </c>
      <c r="F23" s="12">
        <f t="shared" si="0"/>
        <v>17</v>
      </c>
    </row>
    <row r="24" spans="2:6" ht="66" customHeight="1">
      <c r="B24" s="19">
        <f>CONCATENATE(Muži!A24)</f>
      </c>
      <c r="C24" s="20">
        <f>CONCATENATE(Muži!B24)</f>
      </c>
      <c r="D24" s="12" t="e">
        <f>CONCATENATE(Muži!#REF!)</f>
        <v>#REF!</v>
      </c>
      <c r="E24" s="21">
        <f>VALUE(Muži!F24)</f>
        <v>0</v>
      </c>
      <c r="F24" s="12">
        <f t="shared" si="0"/>
        <v>18</v>
      </c>
    </row>
    <row r="25" spans="2:6" ht="66" customHeight="1">
      <c r="B25" s="19">
        <f>CONCATENATE(Muži!A25)</f>
      </c>
      <c r="C25" s="20">
        <f>CONCATENATE(Muži!B25)</f>
      </c>
      <c r="D25" s="12" t="e">
        <f>CONCATENATE(Muži!#REF!)</f>
        <v>#REF!</v>
      </c>
      <c r="E25" s="21">
        <f>VALUE(Muži!F25)</f>
        <v>0</v>
      </c>
      <c r="F25" s="12">
        <f t="shared" si="0"/>
        <v>19</v>
      </c>
    </row>
    <row r="26" spans="2:6" ht="66" customHeight="1">
      <c r="B26" s="19">
        <f>CONCATENATE(Muži!A26)</f>
      </c>
      <c r="C26" s="20">
        <f>CONCATENATE(Muži!B26)</f>
      </c>
      <c r="D26" s="12" t="e">
        <f>CONCATENATE(Muži!#REF!)</f>
        <v>#REF!</v>
      </c>
      <c r="E26" s="21">
        <f>VALUE(Muži!F26)</f>
        <v>0</v>
      </c>
      <c r="F26" s="12">
        <f t="shared" si="0"/>
        <v>20</v>
      </c>
    </row>
    <row r="27" spans="2:6" ht="66" customHeight="1">
      <c r="B27" s="19">
        <f>CONCATENATE(Muži!A27)</f>
      </c>
      <c r="C27" s="20">
        <f>CONCATENATE(Muži!B27)</f>
      </c>
      <c r="D27" s="12" t="e">
        <f>CONCATENATE(Muži!#REF!)</f>
        <v>#REF!</v>
      </c>
      <c r="E27" s="21">
        <f>VALUE(Muži!F27)</f>
        <v>0</v>
      </c>
      <c r="F27" s="12">
        <f t="shared" si="0"/>
        <v>21</v>
      </c>
    </row>
    <row r="28" spans="2:6" ht="66" customHeight="1">
      <c r="B28" s="19">
        <f>CONCATENATE(Muži!A28)</f>
      </c>
      <c r="C28" s="20">
        <f>CONCATENATE(Muži!B28)</f>
      </c>
      <c r="D28" s="12" t="e">
        <f>CONCATENATE(Muži!#REF!)</f>
        <v>#REF!</v>
      </c>
      <c r="E28" s="21">
        <f>VALUE(Muži!F28)</f>
        <v>0</v>
      </c>
      <c r="F28" s="12">
        <f t="shared" si="0"/>
        <v>22</v>
      </c>
    </row>
    <row r="29" spans="2:6" ht="66" customHeight="1">
      <c r="B29" s="19">
        <f>CONCATENATE(Muži!A29)</f>
      </c>
      <c r="C29" s="20">
        <f>CONCATENATE(Muži!B29)</f>
      </c>
      <c r="D29" s="12" t="e">
        <f>CONCATENATE(Muži!#REF!)</f>
        <v>#REF!</v>
      </c>
      <c r="E29" s="21">
        <f>VALUE(Muži!F29)</f>
        <v>0</v>
      </c>
      <c r="F29" s="12">
        <f t="shared" si="0"/>
        <v>23</v>
      </c>
    </row>
    <row r="30" spans="2:6" ht="66" customHeight="1">
      <c r="B30" s="19">
        <f>CONCATENATE(Muži!A30)</f>
      </c>
      <c r="C30" s="20">
        <f>CONCATENATE(Muži!B30)</f>
      </c>
      <c r="D30" s="12" t="e">
        <f>CONCATENATE(Muži!#REF!)</f>
        <v>#REF!</v>
      </c>
      <c r="E30" s="21">
        <f>VALUE(Muži!F30)</f>
        <v>0</v>
      </c>
      <c r="F30" s="12">
        <f t="shared" si="0"/>
        <v>24</v>
      </c>
    </row>
    <row r="31" spans="2:6" ht="66" customHeight="1">
      <c r="B31" s="19">
        <f>CONCATENATE(Muži!A31)</f>
      </c>
      <c r="C31" s="20">
        <f>CONCATENATE(Muži!B31)</f>
      </c>
      <c r="D31" s="12" t="e">
        <f>CONCATENATE(Muži!#REF!)</f>
        <v>#REF!</v>
      </c>
      <c r="E31" s="21">
        <f>VALUE(Muži!F31)</f>
        <v>0</v>
      </c>
      <c r="F31" s="12">
        <f t="shared" si="0"/>
        <v>25</v>
      </c>
    </row>
    <row r="32" spans="2:6" ht="66" customHeight="1">
      <c r="B32" s="19">
        <f>CONCATENATE(Muži!A32)</f>
      </c>
      <c r="C32" s="20">
        <f>CONCATENATE(Muži!B32)</f>
      </c>
      <c r="D32" s="12" t="e">
        <f>CONCATENATE(Muži!#REF!)</f>
        <v>#REF!</v>
      </c>
      <c r="E32" s="21">
        <f>VALUE(Muži!F32)</f>
        <v>0</v>
      </c>
      <c r="F32" s="12">
        <f t="shared" si="0"/>
        <v>26</v>
      </c>
    </row>
    <row r="33" spans="2:6" ht="66" customHeight="1">
      <c r="B33" s="19">
        <f>CONCATENATE(Muži!A33)</f>
      </c>
      <c r="C33" s="20">
        <f>CONCATENATE(Muži!B33)</f>
      </c>
      <c r="D33" s="12" t="e">
        <f>CONCATENATE(Muži!#REF!)</f>
        <v>#REF!</v>
      </c>
      <c r="E33" s="21">
        <f>VALUE(Muži!F33)</f>
        <v>0</v>
      </c>
      <c r="F33" s="12">
        <f t="shared" si="0"/>
        <v>27</v>
      </c>
    </row>
    <row r="34" spans="2:6" ht="66" customHeight="1">
      <c r="B34" s="19">
        <f>CONCATENATE(Muži!A34)</f>
      </c>
      <c r="C34" s="20">
        <f>CONCATENATE(Muži!B34)</f>
      </c>
      <c r="D34" s="12" t="e">
        <f>CONCATENATE(Muži!#REF!)</f>
        <v>#REF!</v>
      </c>
      <c r="E34" s="21">
        <f>VALUE(Muži!F34)</f>
        <v>0</v>
      </c>
      <c r="F34" s="12">
        <f t="shared" si="0"/>
        <v>28</v>
      </c>
    </row>
    <row r="35" spans="2:6" ht="66" customHeight="1">
      <c r="B35" s="19">
        <f>CONCATENATE(Muži!A35)</f>
      </c>
      <c r="C35" s="20">
        <f>CONCATENATE(Muži!B35)</f>
      </c>
      <c r="D35" s="12" t="e">
        <f>CONCATENATE(Muži!#REF!)</f>
        <v>#REF!</v>
      </c>
      <c r="E35" s="21">
        <f>VALUE(Muži!F35)</f>
        <v>0</v>
      </c>
      <c r="F35" s="12">
        <f t="shared" si="0"/>
        <v>29</v>
      </c>
    </row>
    <row r="36" spans="2:6" ht="66" customHeight="1">
      <c r="B36" s="19">
        <f>CONCATENATE(Muži!A36)</f>
      </c>
      <c r="C36" s="20">
        <f>CONCATENATE(Muži!B36)</f>
      </c>
      <c r="D36" s="12" t="e">
        <f>CONCATENATE(Muži!#REF!)</f>
        <v>#REF!</v>
      </c>
      <c r="E36" s="21">
        <f>VALUE(Muži!F36)</f>
        <v>0</v>
      </c>
      <c r="F36" s="12">
        <f t="shared" si="0"/>
        <v>30</v>
      </c>
    </row>
    <row r="37" spans="2:6" ht="66" customHeight="1">
      <c r="B37" s="19">
        <f>CONCATENATE(Muži!A37)</f>
      </c>
      <c r="C37" s="20">
        <f>CONCATENATE(Muži!B37)</f>
      </c>
      <c r="D37" s="12" t="e">
        <f>CONCATENATE(Muži!#REF!)</f>
        <v>#REF!</v>
      </c>
      <c r="E37" s="21">
        <f>VALUE(Muži!F37)</f>
        <v>0</v>
      </c>
      <c r="F37" s="12">
        <f t="shared" si="0"/>
        <v>31</v>
      </c>
    </row>
    <row r="38" spans="2:6" ht="66" customHeight="1">
      <c r="B38" s="19">
        <f>CONCATENATE(Muži!A38)</f>
      </c>
      <c r="C38" s="20">
        <f>CONCATENATE(Muži!B38)</f>
      </c>
      <c r="D38" s="12" t="e">
        <f>CONCATENATE(Muži!#REF!)</f>
        <v>#REF!</v>
      </c>
      <c r="E38" s="21">
        <f>VALUE(Muži!F38)</f>
        <v>0</v>
      </c>
      <c r="F38" s="12">
        <f t="shared" si="0"/>
        <v>32</v>
      </c>
    </row>
    <row r="39" spans="2:6" ht="66" customHeight="1">
      <c r="B39" s="19">
        <f>CONCATENATE(Muži!A39)</f>
      </c>
      <c r="C39" s="20">
        <f>CONCATENATE(Muži!B39)</f>
      </c>
      <c r="D39" s="12" t="e">
        <f>CONCATENATE(Muži!#REF!)</f>
        <v>#REF!</v>
      </c>
      <c r="E39" s="21">
        <f>VALUE(Muži!F39)</f>
        <v>0</v>
      </c>
      <c r="F39" s="12">
        <f t="shared" si="0"/>
        <v>33</v>
      </c>
    </row>
    <row r="40" spans="2:6" ht="66" customHeight="1">
      <c r="B40" s="19">
        <f>CONCATENATE(Muži!A40)</f>
      </c>
      <c r="C40" s="20">
        <f>CONCATENATE(Muži!B40)</f>
      </c>
      <c r="D40" s="12" t="e">
        <f>CONCATENATE(Muži!#REF!)</f>
        <v>#REF!</v>
      </c>
      <c r="E40" s="21">
        <f>VALUE(Muži!F40)</f>
        <v>0</v>
      </c>
      <c r="F40" s="12">
        <f aca="true" t="shared" si="1" ref="F40:F56">SUM(F39)+1</f>
        <v>34</v>
      </c>
    </row>
    <row r="41" spans="2:6" ht="66" customHeight="1">
      <c r="B41" s="19">
        <f>CONCATENATE(Muži!A41)</f>
      </c>
      <c r="C41" s="20">
        <f>CONCATENATE(Muži!B41)</f>
      </c>
      <c r="D41" s="12" t="e">
        <f>CONCATENATE(Muži!#REF!)</f>
        <v>#REF!</v>
      </c>
      <c r="E41" s="21">
        <f>VALUE(Muži!F41)</f>
        <v>0</v>
      </c>
      <c r="F41" s="12">
        <f t="shared" si="1"/>
        <v>35</v>
      </c>
    </row>
    <row r="42" spans="2:6" ht="66" customHeight="1">
      <c r="B42" s="19">
        <f>CONCATENATE(Muži!A42)</f>
      </c>
      <c r="C42" s="20">
        <f>CONCATENATE(Muži!B42)</f>
      </c>
      <c r="D42" s="12" t="e">
        <f>CONCATENATE(Muži!#REF!)</f>
        <v>#REF!</v>
      </c>
      <c r="E42" s="21">
        <f>VALUE(Muži!F42)</f>
        <v>0</v>
      </c>
      <c r="F42" s="12">
        <f t="shared" si="1"/>
        <v>36</v>
      </c>
    </row>
    <row r="43" spans="2:6" ht="66" customHeight="1">
      <c r="B43" s="19">
        <f>CONCATENATE(Muži!A43)</f>
      </c>
      <c r="C43" s="20">
        <f>CONCATENATE(Muži!B43)</f>
      </c>
      <c r="D43" s="12" t="e">
        <f>CONCATENATE(Muži!#REF!)</f>
        <v>#REF!</v>
      </c>
      <c r="E43" s="21">
        <f>VALUE(Muži!F43)</f>
        <v>0</v>
      </c>
      <c r="F43" s="12">
        <f t="shared" si="1"/>
        <v>37</v>
      </c>
    </row>
    <row r="44" spans="2:6" ht="66" customHeight="1">
      <c r="B44" s="19">
        <f>CONCATENATE(Muži!A44)</f>
      </c>
      <c r="C44" s="20">
        <f>CONCATENATE(Muži!B44)</f>
      </c>
      <c r="D44" s="12" t="e">
        <f>CONCATENATE(Muži!#REF!)</f>
        <v>#REF!</v>
      </c>
      <c r="E44" s="21">
        <f>VALUE(Muži!F44)</f>
        <v>0</v>
      </c>
      <c r="F44" s="12">
        <f t="shared" si="1"/>
        <v>38</v>
      </c>
    </row>
    <row r="45" spans="2:6" ht="66" customHeight="1">
      <c r="B45" s="19">
        <f>CONCATENATE(Muži!A45)</f>
      </c>
      <c r="C45" s="20">
        <f>CONCATENATE(Muži!B45)</f>
      </c>
      <c r="D45" s="12" t="e">
        <f>CONCATENATE(Muži!#REF!)</f>
        <v>#REF!</v>
      </c>
      <c r="E45" s="21">
        <f>VALUE(Muži!F45)</f>
        <v>0</v>
      </c>
      <c r="F45" s="12">
        <f t="shared" si="1"/>
        <v>39</v>
      </c>
    </row>
    <row r="46" spans="2:6" ht="66" customHeight="1">
      <c r="B46" s="19">
        <f>CONCATENATE(Muži!A46)</f>
      </c>
      <c r="C46" s="20">
        <f>CONCATENATE(Muži!B46)</f>
      </c>
      <c r="D46" s="12" t="e">
        <f>CONCATENATE(Muži!#REF!)</f>
        <v>#REF!</v>
      </c>
      <c r="E46" s="21">
        <f>VALUE(Muži!F46)</f>
        <v>0</v>
      </c>
      <c r="F46" s="12">
        <f t="shared" si="1"/>
        <v>40</v>
      </c>
    </row>
    <row r="47" spans="2:6" ht="66" customHeight="1">
      <c r="B47" s="19">
        <f>CONCATENATE(Muži!A47)</f>
      </c>
      <c r="C47" s="20">
        <f>CONCATENATE(Muži!B47)</f>
      </c>
      <c r="D47" s="12" t="e">
        <f>CONCATENATE(Muži!#REF!)</f>
        <v>#REF!</v>
      </c>
      <c r="E47" s="21">
        <f>VALUE(Muži!F47)</f>
        <v>0</v>
      </c>
      <c r="F47" s="12">
        <f t="shared" si="1"/>
        <v>41</v>
      </c>
    </row>
    <row r="48" spans="2:6" ht="66" customHeight="1">
      <c r="B48" s="19">
        <f>CONCATENATE(Muži!A48)</f>
      </c>
      <c r="C48" s="20">
        <f>CONCATENATE(Muži!B48)</f>
      </c>
      <c r="D48" s="12" t="e">
        <f>CONCATENATE(Muži!#REF!)</f>
        <v>#REF!</v>
      </c>
      <c r="E48" s="21">
        <f>VALUE(Muži!F48)</f>
        <v>0</v>
      </c>
      <c r="F48" s="12">
        <f t="shared" si="1"/>
        <v>42</v>
      </c>
    </row>
    <row r="49" spans="2:6" ht="66" customHeight="1">
      <c r="B49" s="19">
        <f>CONCATENATE(Muži!A49)</f>
      </c>
      <c r="C49" s="20">
        <f>CONCATENATE(Muži!B49)</f>
      </c>
      <c r="D49" s="12" t="e">
        <f>CONCATENATE(Muži!#REF!)</f>
        <v>#REF!</v>
      </c>
      <c r="E49" s="21">
        <f>VALUE(Muži!F49)</f>
        <v>0</v>
      </c>
      <c r="F49" s="12">
        <f t="shared" si="1"/>
        <v>43</v>
      </c>
    </row>
    <row r="50" spans="2:6" ht="66" customHeight="1">
      <c r="B50" s="19">
        <f>CONCATENATE(Muži!A50)</f>
      </c>
      <c r="C50" s="20">
        <f>CONCATENATE(Muži!B50)</f>
      </c>
      <c r="D50" s="12" t="e">
        <f>CONCATENATE(Muži!#REF!)</f>
        <v>#REF!</v>
      </c>
      <c r="E50" s="21">
        <f>VALUE(Muži!F50)</f>
        <v>0</v>
      </c>
      <c r="F50" s="12">
        <f t="shared" si="1"/>
        <v>44</v>
      </c>
    </row>
    <row r="51" spans="2:6" ht="66" customHeight="1">
      <c r="B51" s="19">
        <f>CONCATENATE(Muži!A51)</f>
      </c>
      <c r="C51" s="20">
        <f>CONCATENATE(Muži!B51)</f>
      </c>
      <c r="D51" s="12" t="e">
        <f>CONCATENATE(Muži!#REF!)</f>
        <v>#REF!</v>
      </c>
      <c r="E51" s="21">
        <f>VALUE(Muži!F51)</f>
        <v>0</v>
      </c>
      <c r="F51" s="12">
        <f t="shared" si="1"/>
        <v>45</v>
      </c>
    </row>
    <row r="52" spans="2:6" ht="66" customHeight="1">
      <c r="B52" s="19">
        <f>CONCATENATE(Muži!A52)</f>
      </c>
      <c r="C52" s="20">
        <f>CONCATENATE(Muži!B52)</f>
      </c>
      <c r="D52" s="12" t="e">
        <f>CONCATENATE(Muži!#REF!)</f>
        <v>#REF!</v>
      </c>
      <c r="E52" s="21">
        <f>VALUE(Muži!F52)</f>
        <v>0</v>
      </c>
      <c r="F52" s="12">
        <f t="shared" si="1"/>
        <v>46</v>
      </c>
    </row>
    <row r="53" spans="2:6" ht="66" customHeight="1">
      <c r="B53" s="19">
        <f>CONCATENATE(Muži!A53)</f>
      </c>
      <c r="C53" s="20">
        <f>CONCATENATE(Muži!B53)</f>
      </c>
      <c r="D53" s="12" t="e">
        <f>CONCATENATE(Muži!#REF!)</f>
        <v>#REF!</v>
      </c>
      <c r="E53" s="21">
        <f>VALUE(Muži!F53)</f>
        <v>0</v>
      </c>
      <c r="F53" s="12">
        <f t="shared" si="1"/>
        <v>47</v>
      </c>
    </row>
    <row r="54" spans="2:6" ht="66" customHeight="1">
      <c r="B54" s="19">
        <f>CONCATENATE(Muži!A54)</f>
      </c>
      <c r="C54" s="20">
        <f>CONCATENATE(Muži!B54)</f>
      </c>
      <c r="D54" s="12" t="e">
        <f>CONCATENATE(Muži!#REF!)</f>
        <v>#REF!</v>
      </c>
      <c r="E54" s="21">
        <f>VALUE(Muži!F54)</f>
        <v>0</v>
      </c>
      <c r="F54" s="12">
        <f t="shared" si="1"/>
        <v>48</v>
      </c>
    </row>
    <row r="55" spans="2:6" ht="66" customHeight="1">
      <c r="B55" s="19">
        <f>CONCATENATE(Muži!A55)</f>
      </c>
      <c r="C55" s="20">
        <f>CONCATENATE(Muži!B55)</f>
      </c>
      <c r="D55" s="12" t="e">
        <f>CONCATENATE(Muži!#REF!)</f>
        <v>#REF!</v>
      </c>
      <c r="E55" s="21">
        <f>VALUE(Muži!F55)</f>
        <v>0</v>
      </c>
      <c r="F55" s="12">
        <f t="shared" si="1"/>
        <v>49</v>
      </c>
    </row>
    <row r="56" spans="2:6" ht="66" customHeight="1">
      <c r="B56" s="19">
        <f>CONCATENATE(Muži!A56)</f>
      </c>
      <c r="C56" s="20">
        <f>CONCATENATE(Muži!B56)</f>
      </c>
      <c r="D56" s="12" t="e">
        <f>CONCATENATE(Muži!#REF!)</f>
        <v>#REF!</v>
      </c>
      <c r="E56" s="21">
        <f>VALUE(Muži!F56)</f>
        <v>0</v>
      </c>
      <c r="F56" s="12">
        <f t="shared" si="1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5" width="14.28125" style="0" customWidth="1"/>
    <col min="6" max="6" width="0" style="0" hidden="1" customWidth="1"/>
    <col min="7" max="7" width="10.7109375" style="0" customWidth="1"/>
  </cols>
  <sheetData>
    <row r="1" spans="1:254" s="1" customFormat="1" ht="18" customHeight="1">
      <c r="A1" s="35" t="s">
        <v>7</v>
      </c>
      <c r="B1" s="35"/>
      <c r="C1" s="35"/>
      <c r="D1" s="35"/>
      <c r="E1" s="35"/>
      <c r="F1" s="35"/>
      <c r="G1" s="35"/>
      <c r="IQ1"/>
      <c r="IR1"/>
      <c r="IS1"/>
      <c r="IT1"/>
    </row>
    <row r="2" spans="1:254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</row>
    <row r="3" spans="1:254" s="1" customFormat="1" ht="18" customHeight="1">
      <c r="A3" s="36" t="s">
        <v>12</v>
      </c>
      <c r="B3" s="36"/>
      <c r="C3" s="37" t="s">
        <v>11</v>
      </c>
      <c r="D3" s="37"/>
      <c r="E3" s="37"/>
      <c r="F3" s="37"/>
      <c r="G3" s="37"/>
      <c r="IQ3"/>
      <c r="IR3"/>
      <c r="IS3"/>
      <c r="IT3"/>
    </row>
    <row r="4" spans="1:254" s="1" customFormat="1" ht="18" customHeight="1">
      <c r="A4" s="2" t="s">
        <v>88</v>
      </c>
      <c r="B4" s="3"/>
      <c r="F4" s="4"/>
      <c r="G4" s="4"/>
      <c r="IQ4"/>
      <c r="IR4"/>
      <c r="IS4"/>
      <c r="IT4"/>
    </row>
    <row r="6" spans="1:13" ht="33" customHeight="1">
      <c r="A6" s="5" t="s">
        <v>0</v>
      </c>
      <c r="B6" s="6" t="s">
        <v>1</v>
      </c>
      <c r="C6" s="6" t="s">
        <v>2</v>
      </c>
      <c r="D6" s="7" t="s">
        <v>3</v>
      </c>
      <c r="E6" s="7" t="s">
        <v>4</v>
      </c>
      <c r="F6" s="8" t="s">
        <v>5</v>
      </c>
      <c r="G6" s="9" t="s">
        <v>6</v>
      </c>
      <c r="I6" s="15"/>
      <c r="J6" s="15"/>
      <c r="K6" s="15"/>
      <c r="L6" s="15"/>
      <c r="M6" s="15"/>
    </row>
    <row r="7" spans="1:13" ht="66" customHeight="1">
      <c r="A7" s="10">
        <v>27</v>
      </c>
      <c r="B7" s="11" t="s">
        <v>9</v>
      </c>
      <c r="C7" s="34"/>
      <c r="D7" s="13">
        <f aca="true" t="shared" si="0" ref="D7:D13">TIME(0,0,0)</f>
        <v>0</v>
      </c>
      <c r="E7" s="13">
        <f>TIME(0,2,20)</f>
        <v>0.0016203703703703703</v>
      </c>
      <c r="F7" s="14">
        <f aca="true" t="shared" si="1" ref="F7:F38">E7-D7</f>
        <v>0.0016203703703703703</v>
      </c>
      <c r="G7" s="12">
        <v>1</v>
      </c>
      <c r="I7" s="15"/>
      <c r="J7" s="15"/>
      <c r="K7" s="15"/>
      <c r="L7" s="15"/>
      <c r="M7" s="15"/>
    </row>
    <row r="8" spans="1:13" ht="66" customHeight="1">
      <c r="A8" s="10">
        <v>28</v>
      </c>
      <c r="B8" s="11" t="s">
        <v>10</v>
      </c>
      <c r="C8" s="34"/>
      <c r="D8" s="13">
        <f t="shared" si="0"/>
        <v>0</v>
      </c>
      <c r="E8" s="13">
        <f>TIME(0,2,50)</f>
        <v>0.001967592592592593</v>
      </c>
      <c r="F8" s="14">
        <f t="shared" si="1"/>
        <v>0.001967592592592593</v>
      </c>
      <c r="G8" s="12">
        <f aca="true" t="shared" si="2" ref="G8:G39">SUM(G7)+1</f>
        <v>2</v>
      </c>
      <c r="I8" s="15"/>
      <c r="J8" s="15"/>
      <c r="K8" s="15"/>
      <c r="L8" s="15"/>
      <c r="M8" s="15"/>
    </row>
    <row r="9" spans="1:13" ht="66" customHeight="1">
      <c r="A9" s="10">
        <v>148</v>
      </c>
      <c r="B9" s="11" t="s">
        <v>96</v>
      </c>
      <c r="C9" s="34"/>
      <c r="D9" s="13">
        <f t="shared" si="0"/>
        <v>0</v>
      </c>
      <c r="E9" s="13">
        <f>TIME(0,2,19)</f>
        <v>0.0016087962962962963</v>
      </c>
      <c r="F9" s="14">
        <f t="shared" si="1"/>
        <v>0.0016087962962962963</v>
      </c>
      <c r="G9" s="12">
        <f t="shared" si="2"/>
        <v>3</v>
      </c>
      <c r="I9" s="15"/>
      <c r="J9" s="15"/>
      <c r="K9" s="15"/>
      <c r="L9" s="15"/>
      <c r="M9" s="15"/>
    </row>
    <row r="10" spans="1:13" ht="66" customHeight="1">
      <c r="A10" s="10">
        <v>156</v>
      </c>
      <c r="B10" s="11" t="s">
        <v>19</v>
      </c>
      <c r="C10" s="34"/>
      <c r="D10" s="13">
        <f t="shared" si="0"/>
        <v>0</v>
      </c>
      <c r="E10" s="13">
        <f>TIME(0,2,25)</f>
        <v>0.0016782407407407406</v>
      </c>
      <c r="F10" s="14">
        <f t="shared" si="1"/>
        <v>0.0016782407407407406</v>
      </c>
      <c r="G10" s="12">
        <f t="shared" si="2"/>
        <v>4</v>
      </c>
      <c r="I10" s="15"/>
      <c r="J10" s="15"/>
      <c r="K10" s="15"/>
      <c r="L10" s="15"/>
      <c r="M10" s="15"/>
    </row>
    <row r="11" spans="1:13" ht="66" customHeight="1">
      <c r="A11" s="10">
        <v>157</v>
      </c>
      <c r="B11" s="11" t="s">
        <v>20</v>
      </c>
      <c r="C11" s="34"/>
      <c r="D11" s="13">
        <f t="shared" si="0"/>
        <v>0</v>
      </c>
      <c r="E11" s="13">
        <f>TIME(0,2,33)</f>
        <v>0.0017708333333333332</v>
      </c>
      <c r="F11" s="14">
        <f t="shared" si="1"/>
        <v>0.0017708333333333332</v>
      </c>
      <c r="G11" s="12">
        <f t="shared" si="2"/>
        <v>5</v>
      </c>
      <c r="I11" s="15"/>
      <c r="J11" s="15"/>
      <c r="K11" s="15"/>
      <c r="L11" s="15"/>
      <c r="M11" s="15"/>
    </row>
    <row r="12" spans="1:13" ht="66" customHeight="1">
      <c r="A12" s="10">
        <v>158</v>
      </c>
      <c r="B12" s="11" t="s">
        <v>73</v>
      </c>
      <c r="C12" s="34"/>
      <c r="D12" s="13">
        <f t="shared" si="0"/>
        <v>0</v>
      </c>
      <c r="E12" s="13">
        <f>TIME(0,3,3)</f>
        <v>0.0021180555555555553</v>
      </c>
      <c r="F12" s="14">
        <f t="shared" si="1"/>
        <v>0.0021180555555555553</v>
      </c>
      <c r="G12" s="12">
        <f t="shared" si="2"/>
        <v>6</v>
      </c>
      <c r="I12" s="15"/>
      <c r="J12" s="15"/>
      <c r="K12" s="15"/>
      <c r="L12" s="15"/>
      <c r="M12" s="15"/>
    </row>
    <row r="13" spans="1:13" ht="66" customHeight="1">
      <c r="A13" s="10">
        <v>155</v>
      </c>
      <c r="B13" s="11" t="s">
        <v>18</v>
      </c>
      <c r="C13" s="34"/>
      <c r="D13" s="13">
        <f t="shared" si="0"/>
        <v>0</v>
      </c>
      <c r="E13" s="13">
        <f>TIME(0,2,30)</f>
        <v>0.001736111111111111</v>
      </c>
      <c r="F13" s="14">
        <f t="shared" si="1"/>
        <v>0.001736111111111111</v>
      </c>
      <c r="G13" s="12">
        <f t="shared" si="2"/>
        <v>7</v>
      </c>
      <c r="I13" s="15"/>
      <c r="J13" s="15"/>
      <c r="K13" s="15"/>
      <c r="L13" s="15"/>
      <c r="M13" s="15"/>
    </row>
    <row r="14" spans="1:7" ht="66" customHeight="1">
      <c r="A14" s="28"/>
      <c r="B14" s="11"/>
      <c r="C14" s="12"/>
      <c r="D14" s="13"/>
      <c r="E14" s="13"/>
      <c r="F14" s="14">
        <f t="shared" si="1"/>
        <v>0</v>
      </c>
      <c r="G14" s="12">
        <f t="shared" si="2"/>
        <v>8</v>
      </c>
    </row>
    <row r="15" spans="1:7" ht="66" customHeight="1">
      <c r="A15" s="28"/>
      <c r="B15" s="11"/>
      <c r="C15" s="12"/>
      <c r="D15" s="13"/>
      <c r="E15" s="13"/>
      <c r="F15" s="14">
        <f t="shared" si="1"/>
        <v>0</v>
      </c>
      <c r="G15" s="12">
        <f t="shared" si="2"/>
        <v>9</v>
      </c>
    </row>
    <row r="16" spans="1:7" ht="66" customHeight="1">
      <c r="A16" s="28"/>
      <c r="B16" s="11"/>
      <c r="C16" s="12"/>
      <c r="D16" s="13"/>
      <c r="E16" s="13"/>
      <c r="F16" s="14">
        <f t="shared" si="1"/>
        <v>0</v>
      </c>
      <c r="G16" s="12">
        <f t="shared" si="2"/>
        <v>10</v>
      </c>
    </row>
    <row r="17" spans="1:7" ht="66" customHeight="1">
      <c r="A17" s="28"/>
      <c r="B17" s="11"/>
      <c r="C17" s="12"/>
      <c r="D17" s="13"/>
      <c r="E17" s="13"/>
      <c r="F17" s="14">
        <f t="shared" si="1"/>
        <v>0</v>
      </c>
      <c r="G17" s="12">
        <f t="shared" si="2"/>
        <v>11</v>
      </c>
    </row>
    <row r="18" spans="1:7" ht="66" customHeight="1">
      <c r="A18" s="28"/>
      <c r="B18" s="11"/>
      <c r="C18" s="12"/>
      <c r="D18" s="13"/>
      <c r="E18" s="13"/>
      <c r="F18" s="14">
        <f t="shared" si="1"/>
        <v>0</v>
      </c>
      <c r="G18" s="12">
        <f t="shared" si="2"/>
        <v>12</v>
      </c>
    </row>
    <row r="19" spans="1:7" ht="66" customHeight="1">
      <c r="A19" s="28"/>
      <c r="B19" s="11"/>
      <c r="C19" s="12"/>
      <c r="D19" s="13"/>
      <c r="E19" s="13"/>
      <c r="F19" s="14">
        <f t="shared" si="1"/>
        <v>0</v>
      </c>
      <c r="G19" s="12">
        <f t="shared" si="2"/>
        <v>13</v>
      </c>
    </row>
    <row r="20" spans="1:7" ht="66" customHeight="1">
      <c r="A20" s="28"/>
      <c r="B20" s="11"/>
      <c r="C20" s="12"/>
      <c r="D20" s="13"/>
      <c r="E20" s="13"/>
      <c r="F20" s="14">
        <f t="shared" si="1"/>
        <v>0</v>
      </c>
      <c r="G20" s="12">
        <f t="shared" si="2"/>
        <v>14</v>
      </c>
    </row>
    <row r="21" spans="1:7" ht="66" customHeight="1">
      <c r="A21" s="28"/>
      <c r="B21" s="11"/>
      <c r="C21" s="12"/>
      <c r="D21" s="13"/>
      <c r="E21" s="13"/>
      <c r="F21" s="14">
        <f t="shared" si="1"/>
        <v>0</v>
      </c>
      <c r="G21" s="12">
        <f t="shared" si="2"/>
        <v>15</v>
      </c>
    </row>
    <row r="22" spans="1:7" ht="66" customHeight="1">
      <c r="A22" s="28"/>
      <c r="B22" s="11"/>
      <c r="C22" s="12"/>
      <c r="D22" s="13"/>
      <c r="E22" s="13"/>
      <c r="F22" s="14">
        <f t="shared" si="1"/>
        <v>0</v>
      </c>
      <c r="G22" s="12">
        <f t="shared" si="2"/>
        <v>16</v>
      </c>
    </row>
    <row r="23" spans="1:7" ht="66" customHeight="1">
      <c r="A23" s="28"/>
      <c r="B23" s="11"/>
      <c r="C23" s="12"/>
      <c r="D23" s="13"/>
      <c r="E23" s="13"/>
      <c r="F23" s="14">
        <f t="shared" si="1"/>
        <v>0</v>
      </c>
      <c r="G23" s="12">
        <f t="shared" si="2"/>
        <v>17</v>
      </c>
    </row>
    <row r="24" spans="1:7" ht="66" customHeight="1">
      <c r="A24" s="28"/>
      <c r="B24" s="11"/>
      <c r="C24" s="12"/>
      <c r="D24" s="13"/>
      <c r="E24" s="13"/>
      <c r="F24" s="14">
        <f t="shared" si="1"/>
        <v>0</v>
      </c>
      <c r="G24" s="12">
        <f t="shared" si="2"/>
        <v>18</v>
      </c>
    </row>
    <row r="25" spans="1:7" ht="66" customHeight="1">
      <c r="A25" s="28"/>
      <c r="B25" s="11"/>
      <c r="C25" s="12"/>
      <c r="D25" s="13"/>
      <c r="E25" s="13"/>
      <c r="F25" s="14">
        <f t="shared" si="1"/>
        <v>0</v>
      </c>
      <c r="G25" s="12">
        <f t="shared" si="2"/>
        <v>19</v>
      </c>
    </row>
    <row r="26" spans="1:7" ht="66" customHeight="1">
      <c r="A26" s="28"/>
      <c r="B26" s="11"/>
      <c r="C26" s="12"/>
      <c r="D26" s="13"/>
      <c r="E26" s="13"/>
      <c r="F26" s="14">
        <f t="shared" si="1"/>
        <v>0</v>
      </c>
      <c r="G26" s="12">
        <f t="shared" si="2"/>
        <v>20</v>
      </c>
    </row>
    <row r="27" spans="1:7" ht="66" customHeight="1">
      <c r="A27" s="28"/>
      <c r="B27" s="11"/>
      <c r="C27" s="12"/>
      <c r="D27" s="13"/>
      <c r="E27" s="13"/>
      <c r="F27" s="14">
        <f t="shared" si="1"/>
        <v>0</v>
      </c>
      <c r="G27" s="12">
        <f t="shared" si="2"/>
        <v>21</v>
      </c>
    </row>
    <row r="28" spans="1:7" ht="66" customHeight="1">
      <c r="A28" s="28"/>
      <c r="B28" s="11"/>
      <c r="C28" s="12"/>
      <c r="D28" s="13"/>
      <c r="E28" s="13"/>
      <c r="F28" s="14">
        <f t="shared" si="1"/>
        <v>0</v>
      </c>
      <c r="G28" s="12">
        <f t="shared" si="2"/>
        <v>22</v>
      </c>
    </row>
    <row r="29" spans="1:7" ht="66" customHeight="1">
      <c r="A29" s="28"/>
      <c r="B29" s="11"/>
      <c r="C29" s="12"/>
      <c r="D29" s="13"/>
      <c r="E29" s="13"/>
      <c r="F29" s="14">
        <f t="shared" si="1"/>
        <v>0</v>
      </c>
      <c r="G29" s="12">
        <f t="shared" si="2"/>
        <v>23</v>
      </c>
    </row>
    <row r="30" spans="1:7" ht="66" customHeight="1">
      <c r="A30" s="28"/>
      <c r="B30" s="11"/>
      <c r="C30" s="12"/>
      <c r="D30" s="13"/>
      <c r="E30" s="13"/>
      <c r="F30" s="14">
        <f t="shared" si="1"/>
        <v>0</v>
      </c>
      <c r="G30" s="12">
        <f t="shared" si="2"/>
        <v>24</v>
      </c>
    </row>
    <row r="31" spans="1:7" ht="66" customHeight="1">
      <c r="A31" s="28"/>
      <c r="B31" s="11"/>
      <c r="C31" s="12"/>
      <c r="D31" s="13"/>
      <c r="E31" s="13"/>
      <c r="F31" s="14">
        <f t="shared" si="1"/>
        <v>0</v>
      </c>
      <c r="G31" s="12">
        <f t="shared" si="2"/>
        <v>25</v>
      </c>
    </row>
    <row r="32" spans="1:7" ht="66" customHeight="1">
      <c r="A32" s="28"/>
      <c r="B32" s="11"/>
      <c r="C32" s="12"/>
      <c r="D32" s="13"/>
      <c r="E32" s="13"/>
      <c r="F32" s="14">
        <f t="shared" si="1"/>
        <v>0</v>
      </c>
      <c r="G32" s="12">
        <f t="shared" si="2"/>
        <v>26</v>
      </c>
    </row>
    <row r="33" spans="1:7" ht="66" customHeight="1">
      <c r="A33" s="28"/>
      <c r="B33" s="11"/>
      <c r="C33" s="12"/>
      <c r="D33" s="13"/>
      <c r="E33" s="13"/>
      <c r="F33" s="14">
        <f t="shared" si="1"/>
        <v>0</v>
      </c>
      <c r="G33" s="12">
        <f t="shared" si="2"/>
        <v>27</v>
      </c>
    </row>
    <row r="34" spans="1:7" ht="66" customHeight="1">
      <c r="A34" s="28"/>
      <c r="B34" s="11"/>
      <c r="C34" s="12"/>
      <c r="D34" s="13"/>
      <c r="E34" s="13"/>
      <c r="F34" s="14">
        <f t="shared" si="1"/>
        <v>0</v>
      </c>
      <c r="G34" s="12">
        <f t="shared" si="2"/>
        <v>28</v>
      </c>
    </row>
    <row r="35" spans="1:7" ht="66" customHeight="1">
      <c r="A35" s="28"/>
      <c r="B35" s="11"/>
      <c r="C35" s="12"/>
      <c r="D35" s="13"/>
      <c r="E35" s="13"/>
      <c r="F35" s="14">
        <f t="shared" si="1"/>
        <v>0</v>
      </c>
      <c r="G35" s="12">
        <f t="shared" si="2"/>
        <v>29</v>
      </c>
    </row>
    <row r="36" spans="1:7" ht="66" customHeight="1">
      <c r="A36" s="28"/>
      <c r="B36" s="11"/>
      <c r="C36" s="12"/>
      <c r="D36" s="13"/>
      <c r="E36" s="13"/>
      <c r="F36" s="14">
        <f t="shared" si="1"/>
        <v>0</v>
      </c>
      <c r="G36" s="12">
        <f t="shared" si="2"/>
        <v>30</v>
      </c>
    </row>
    <row r="37" spans="1:7" ht="66" customHeight="1">
      <c r="A37" s="28"/>
      <c r="B37" s="11"/>
      <c r="C37" s="12"/>
      <c r="D37" s="13"/>
      <c r="E37" s="13"/>
      <c r="F37" s="14">
        <f t="shared" si="1"/>
        <v>0</v>
      </c>
      <c r="G37" s="12">
        <f t="shared" si="2"/>
        <v>31</v>
      </c>
    </row>
    <row r="38" spans="1:7" ht="66" customHeight="1">
      <c r="A38" s="28"/>
      <c r="B38" s="11"/>
      <c r="C38" s="12"/>
      <c r="D38" s="13"/>
      <c r="E38" s="13"/>
      <c r="F38" s="14">
        <f t="shared" si="1"/>
        <v>0</v>
      </c>
      <c r="G38" s="12">
        <f t="shared" si="2"/>
        <v>32</v>
      </c>
    </row>
    <row r="39" spans="1:7" ht="66" customHeight="1">
      <c r="A39" s="28"/>
      <c r="B39" s="11"/>
      <c r="C39" s="12"/>
      <c r="D39" s="13"/>
      <c r="E39" s="13"/>
      <c r="F39" s="14">
        <f aca="true" t="shared" si="3" ref="F39:F56">E39-D39</f>
        <v>0</v>
      </c>
      <c r="G39" s="12">
        <f t="shared" si="2"/>
        <v>33</v>
      </c>
    </row>
    <row r="40" spans="1:7" ht="66" customHeight="1">
      <c r="A40" s="28"/>
      <c r="B40" s="27"/>
      <c r="C40" s="12"/>
      <c r="D40" s="13"/>
      <c r="E40" s="13"/>
      <c r="F40" s="14">
        <f t="shared" si="3"/>
        <v>0</v>
      </c>
      <c r="G40" s="12">
        <f aca="true" t="shared" si="4" ref="G40:G56">SUM(G39)+1</f>
        <v>34</v>
      </c>
    </row>
    <row r="41" spans="1:7" ht="66" customHeight="1">
      <c r="A41" s="28"/>
      <c r="B41" s="27"/>
      <c r="C41" s="12"/>
      <c r="D41" s="13"/>
      <c r="E41" s="13"/>
      <c r="F41" s="14">
        <f t="shared" si="3"/>
        <v>0</v>
      </c>
      <c r="G41" s="12">
        <f t="shared" si="4"/>
        <v>35</v>
      </c>
    </row>
    <row r="42" spans="1:7" ht="66" customHeight="1">
      <c r="A42" s="16"/>
      <c r="B42" s="11"/>
      <c r="C42" s="12"/>
      <c r="D42" s="13"/>
      <c r="E42" s="13"/>
      <c r="F42" s="14">
        <f t="shared" si="3"/>
        <v>0</v>
      </c>
      <c r="G42" s="12">
        <f t="shared" si="4"/>
        <v>36</v>
      </c>
    </row>
    <row r="43" spans="1:7" ht="66" customHeight="1">
      <c r="A43" s="16"/>
      <c r="B43" s="11"/>
      <c r="C43" s="12"/>
      <c r="D43" s="13"/>
      <c r="E43" s="13"/>
      <c r="F43" s="14">
        <f t="shared" si="3"/>
        <v>0</v>
      </c>
      <c r="G43" s="12">
        <f t="shared" si="4"/>
        <v>37</v>
      </c>
    </row>
    <row r="44" spans="1:7" ht="66" customHeight="1">
      <c r="A44" s="16"/>
      <c r="B44" s="11"/>
      <c r="C44" s="12"/>
      <c r="D44" s="13"/>
      <c r="E44" s="13"/>
      <c r="F44" s="14">
        <f t="shared" si="3"/>
        <v>0</v>
      </c>
      <c r="G44" s="12">
        <f t="shared" si="4"/>
        <v>38</v>
      </c>
    </row>
    <row r="45" spans="1:7" ht="66" customHeight="1">
      <c r="A45" s="16"/>
      <c r="B45" s="11"/>
      <c r="C45" s="12"/>
      <c r="D45" s="13"/>
      <c r="E45" s="13"/>
      <c r="F45" s="14">
        <f t="shared" si="3"/>
        <v>0</v>
      </c>
      <c r="G45" s="12">
        <f t="shared" si="4"/>
        <v>39</v>
      </c>
    </row>
    <row r="46" spans="1:7" ht="66" customHeight="1">
      <c r="A46" s="16"/>
      <c r="B46" s="11"/>
      <c r="C46" s="12"/>
      <c r="D46" s="13"/>
      <c r="E46" s="13"/>
      <c r="F46" s="14">
        <f t="shared" si="3"/>
        <v>0</v>
      </c>
      <c r="G46" s="12">
        <f t="shared" si="4"/>
        <v>40</v>
      </c>
    </row>
    <row r="47" spans="1:7" ht="66" customHeight="1">
      <c r="A47" s="16"/>
      <c r="B47" s="11"/>
      <c r="C47" s="12"/>
      <c r="D47" s="13"/>
      <c r="E47" s="13"/>
      <c r="F47" s="14">
        <f t="shared" si="3"/>
        <v>0</v>
      </c>
      <c r="G47" s="12">
        <f t="shared" si="4"/>
        <v>41</v>
      </c>
    </row>
    <row r="48" spans="1:7" ht="66" customHeight="1">
      <c r="A48" s="16"/>
      <c r="B48" s="11"/>
      <c r="C48" s="12"/>
      <c r="D48" s="13"/>
      <c r="E48" s="13"/>
      <c r="F48" s="14">
        <f t="shared" si="3"/>
        <v>0</v>
      </c>
      <c r="G48" s="12">
        <f t="shared" si="4"/>
        <v>42</v>
      </c>
    </row>
    <row r="49" spans="1:7" ht="66" customHeight="1">
      <c r="A49" s="16"/>
      <c r="B49" s="11"/>
      <c r="C49" s="12"/>
      <c r="D49" s="13"/>
      <c r="E49" s="13"/>
      <c r="F49" s="14">
        <f t="shared" si="3"/>
        <v>0</v>
      </c>
      <c r="G49" s="12">
        <f t="shared" si="4"/>
        <v>43</v>
      </c>
    </row>
    <row r="50" spans="1:7" ht="66" customHeight="1">
      <c r="A50" s="16"/>
      <c r="B50" s="11"/>
      <c r="C50" s="12"/>
      <c r="D50" s="13"/>
      <c r="E50" s="13"/>
      <c r="F50" s="14">
        <f t="shared" si="3"/>
        <v>0</v>
      </c>
      <c r="G50" s="12">
        <f t="shared" si="4"/>
        <v>44</v>
      </c>
    </row>
    <row r="51" spans="1:7" ht="66" customHeight="1">
      <c r="A51" s="16"/>
      <c r="B51" s="11"/>
      <c r="C51" s="12"/>
      <c r="D51" s="13"/>
      <c r="E51" s="13"/>
      <c r="F51" s="14">
        <f t="shared" si="3"/>
        <v>0</v>
      </c>
      <c r="G51" s="12">
        <f t="shared" si="4"/>
        <v>45</v>
      </c>
    </row>
    <row r="52" spans="1:7" ht="66" customHeight="1">
      <c r="A52" s="16"/>
      <c r="B52" s="11"/>
      <c r="C52" s="12"/>
      <c r="D52" s="13"/>
      <c r="E52" s="13"/>
      <c r="F52" s="14">
        <f t="shared" si="3"/>
        <v>0</v>
      </c>
      <c r="G52" s="12">
        <f t="shared" si="4"/>
        <v>46</v>
      </c>
    </row>
    <row r="53" spans="1:7" ht="66" customHeight="1">
      <c r="A53" s="16"/>
      <c r="B53" s="11"/>
      <c r="C53" s="12"/>
      <c r="D53" s="13"/>
      <c r="E53" s="13"/>
      <c r="F53" s="14">
        <f t="shared" si="3"/>
        <v>0</v>
      </c>
      <c r="G53" s="12">
        <f t="shared" si="4"/>
        <v>47</v>
      </c>
    </row>
    <row r="54" spans="1:7" ht="66" customHeight="1">
      <c r="A54" s="16"/>
      <c r="B54" s="11"/>
      <c r="C54" s="12"/>
      <c r="D54" s="13"/>
      <c r="E54" s="13"/>
      <c r="F54" s="14">
        <f t="shared" si="3"/>
        <v>0</v>
      </c>
      <c r="G54" s="12">
        <f t="shared" si="4"/>
        <v>48</v>
      </c>
    </row>
    <row r="55" spans="1:7" ht="66" customHeight="1">
      <c r="A55" s="16"/>
      <c r="B55" s="11"/>
      <c r="C55" s="12"/>
      <c r="D55" s="13"/>
      <c r="E55" s="13"/>
      <c r="F55" s="14">
        <f t="shared" si="3"/>
        <v>0</v>
      </c>
      <c r="G55" s="12">
        <f t="shared" si="4"/>
        <v>49</v>
      </c>
    </row>
    <row r="56" spans="1:7" ht="66" customHeight="1">
      <c r="A56" s="16"/>
      <c r="B56" s="11"/>
      <c r="C56" s="12"/>
      <c r="D56" s="13"/>
      <c r="E56" s="13"/>
      <c r="F56" s="14">
        <f t="shared" si="3"/>
        <v>0</v>
      </c>
      <c r="G56" s="12">
        <f t="shared" si="4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56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7109375" style="0" customWidth="1"/>
    <col min="6" max="6" width="0" style="0" hidden="1" customWidth="1"/>
    <col min="7" max="7" width="10.7109375" style="0" customWidth="1"/>
  </cols>
  <sheetData>
    <row r="1" spans="1:254" s="1" customFormat="1" ht="18" customHeight="1">
      <c r="A1" s="35" t="s">
        <v>7</v>
      </c>
      <c r="B1" s="35"/>
      <c r="C1" s="35"/>
      <c r="D1" s="35"/>
      <c r="E1" s="35"/>
      <c r="F1" s="35"/>
      <c r="G1" s="35"/>
      <c r="IQ1"/>
      <c r="IR1"/>
      <c r="IS1"/>
      <c r="IT1"/>
    </row>
    <row r="2" spans="1:254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</row>
    <row r="3" spans="1:254" s="1" customFormat="1" ht="18" customHeight="1">
      <c r="A3" s="36" t="s">
        <v>90</v>
      </c>
      <c r="B3" s="36"/>
      <c r="C3" s="37" t="s">
        <v>11</v>
      </c>
      <c r="D3" s="37"/>
      <c r="E3" s="37"/>
      <c r="F3" s="37"/>
      <c r="G3" s="37"/>
      <c r="IQ3"/>
      <c r="IR3"/>
      <c r="IS3"/>
      <c r="IT3"/>
    </row>
    <row r="4" spans="1:254" s="1" customFormat="1" ht="18" customHeight="1">
      <c r="A4" s="2" t="s">
        <v>85</v>
      </c>
      <c r="B4" s="3"/>
      <c r="F4" s="4"/>
      <c r="G4" s="4"/>
      <c r="IQ4"/>
      <c r="IR4"/>
      <c r="IS4"/>
      <c r="IT4"/>
    </row>
    <row r="6" spans="1:7" ht="33" customHeight="1">
      <c r="A6" s="5" t="s">
        <v>0</v>
      </c>
      <c r="B6" s="6" t="s">
        <v>1</v>
      </c>
      <c r="C6" s="6" t="s">
        <v>2</v>
      </c>
      <c r="D6" s="7" t="s">
        <v>3</v>
      </c>
      <c r="E6" s="7" t="s">
        <v>4</v>
      </c>
      <c r="F6" s="8" t="s">
        <v>5</v>
      </c>
      <c r="G6" s="9" t="s">
        <v>6</v>
      </c>
    </row>
    <row r="7" spans="1:7" ht="66" customHeight="1">
      <c r="A7" s="30">
        <v>166</v>
      </c>
      <c r="B7" s="27" t="s">
        <v>41</v>
      </c>
      <c r="C7" s="12"/>
      <c r="D7" s="13">
        <f aca="true" t="shared" si="0" ref="D7:D19">TIME(0,0,0)</f>
        <v>0</v>
      </c>
      <c r="E7" s="13">
        <f>TIME(0,5,12)</f>
        <v>0.0036111111111111114</v>
      </c>
      <c r="F7" s="14">
        <f aca="true" t="shared" si="1" ref="F7:F38">E7-D7</f>
        <v>0.0036111111111111114</v>
      </c>
      <c r="G7" s="12">
        <v>1</v>
      </c>
    </row>
    <row r="8" spans="1:7" ht="66" customHeight="1">
      <c r="A8" s="30">
        <v>167</v>
      </c>
      <c r="B8" s="27" t="s">
        <v>42</v>
      </c>
      <c r="C8" s="12"/>
      <c r="D8" s="13">
        <f t="shared" si="0"/>
        <v>0</v>
      </c>
      <c r="E8" s="13">
        <f>TIME(0,6,31)</f>
        <v>0.004525462962962963</v>
      </c>
      <c r="F8" s="14">
        <f t="shared" si="1"/>
        <v>0.004525462962962963</v>
      </c>
      <c r="G8" s="12">
        <f aca="true" t="shared" si="2" ref="G8:G39">SUM(G7)+1</f>
        <v>2</v>
      </c>
    </row>
    <row r="9" spans="1:7" ht="66" customHeight="1">
      <c r="A9" s="10">
        <v>173</v>
      </c>
      <c r="B9" s="11" t="s">
        <v>43</v>
      </c>
      <c r="C9" s="12"/>
      <c r="D9" s="13">
        <f t="shared" si="0"/>
        <v>0</v>
      </c>
      <c r="E9" s="13">
        <f>TIME(0,5,50)</f>
        <v>0.004050925925925926</v>
      </c>
      <c r="F9" s="14">
        <f t="shared" si="1"/>
        <v>0.004050925925925926</v>
      </c>
      <c r="G9" s="12">
        <f t="shared" si="2"/>
        <v>3</v>
      </c>
    </row>
    <row r="10" spans="1:7" ht="66" customHeight="1">
      <c r="A10" s="30">
        <v>177</v>
      </c>
      <c r="B10" s="27" t="s">
        <v>44</v>
      </c>
      <c r="C10" s="12"/>
      <c r="D10" s="13">
        <f t="shared" si="0"/>
        <v>0</v>
      </c>
      <c r="E10" s="13">
        <f>TIME(0,6,2)</f>
        <v>0.004189814814814815</v>
      </c>
      <c r="F10" s="14">
        <f t="shared" si="1"/>
        <v>0.004189814814814815</v>
      </c>
      <c r="G10" s="12">
        <f t="shared" si="2"/>
        <v>4</v>
      </c>
    </row>
    <row r="11" spans="1:7" ht="66" customHeight="1">
      <c r="A11" s="30">
        <v>183</v>
      </c>
      <c r="B11" s="27" t="s">
        <v>45</v>
      </c>
      <c r="C11" s="12"/>
      <c r="D11" s="13">
        <f t="shared" si="0"/>
        <v>0</v>
      </c>
      <c r="E11" s="13">
        <f>TIME(0,5,10)</f>
        <v>0.003587962962962963</v>
      </c>
      <c r="F11" s="14">
        <f t="shared" si="1"/>
        <v>0.003587962962962963</v>
      </c>
      <c r="G11" s="12">
        <f t="shared" si="2"/>
        <v>5</v>
      </c>
    </row>
    <row r="12" spans="1:7" ht="66" customHeight="1">
      <c r="A12" s="10">
        <v>186</v>
      </c>
      <c r="B12" s="11" t="s">
        <v>46</v>
      </c>
      <c r="C12" s="12"/>
      <c r="D12" s="13">
        <f t="shared" si="0"/>
        <v>0</v>
      </c>
      <c r="E12" s="13">
        <f>TIME(0,6,14)</f>
        <v>0.0043287037037037035</v>
      </c>
      <c r="F12" s="14">
        <f t="shared" si="1"/>
        <v>0.0043287037037037035</v>
      </c>
      <c r="G12" s="12">
        <f t="shared" si="2"/>
        <v>6</v>
      </c>
    </row>
    <row r="13" spans="1:7" ht="66" customHeight="1">
      <c r="A13" s="30">
        <v>191</v>
      </c>
      <c r="B13" s="27" t="s">
        <v>47</v>
      </c>
      <c r="C13" s="12"/>
      <c r="D13" s="13">
        <f t="shared" si="0"/>
        <v>0</v>
      </c>
      <c r="E13" s="13">
        <f>TIME(0,5,9)</f>
        <v>0.0035763888888888894</v>
      </c>
      <c r="F13" s="14">
        <f t="shared" si="1"/>
        <v>0.0035763888888888894</v>
      </c>
      <c r="G13" s="12">
        <f t="shared" si="2"/>
        <v>7</v>
      </c>
    </row>
    <row r="14" spans="1:7" ht="66" customHeight="1">
      <c r="A14" s="10">
        <v>189</v>
      </c>
      <c r="B14" s="11" t="s">
        <v>48</v>
      </c>
      <c r="C14" s="12"/>
      <c r="D14" s="13">
        <f t="shared" si="0"/>
        <v>0</v>
      </c>
      <c r="E14" s="13">
        <f>TIME(0,9,2)</f>
        <v>0.006273148148148148</v>
      </c>
      <c r="F14" s="14">
        <f t="shared" si="1"/>
        <v>0.006273148148148148</v>
      </c>
      <c r="G14" s="12">
        <f t="shared" si="2"/>
        <v>8</v>
      </c>
    </row>
    <row r="15" spans="1:7" ht="66" customHeight="1">
      <c r="A15" s="10">
        <v>1</v>
      </c>
      <c r="B15" s="27" t="s">
        <v>49</v>
      </c>
      <c r="C15" s="12"/>
      <c r="D15" s="13">
        <f t="shared" si="0"/>
        <v>0</v>
      </c>
      <c r="E15" s="13">
        <f>TIME(0,4,32)</f>
        <v>0.003148148148148148</v>
      </c>
      <c r="F15" s="14">
        <f t="shared" si="1"/>
        <v>0.003148148148148148</v>
      </c>
      <c r="G15" s="12">
        <f t="shared" si="2"/>
        <v>9</v>
      </c>
    </row>
    <row r="16" spans="1:7" ht="66" customHeight="1">
      <c r="A16" s="30">
        <v>7</v>
      </c>
      <c r="B16" s="27" t="s">
        <v>50</v>
      </c>
      <c r="C16" s="12"/>
      <c r="D16" s="13">
        <f t="shared" si="0"/>
        <v>0</v>
      </c>
      <c r="E16" s="13">
        <f>TIME(0,4,55)</f>
        <v>0.003414351851851852</v>
      </c>
      <c r="F16" s="14">
        <f t="shared" si="1"/>
        <v>0.003414351851851852</v>
      </c>
      <c r="G16" s="12">
        <f t="shared" si="2"/>
        <v>10</v>
      </c>
    </row>
    <row r="17" spans="1:7" ht="66" customHeight="1">
      <c r="A17" s="30">
        <v>11</v>
      </c>
      <c r="B17" s="27" t="s">
        <v>51</v>
      </c>
      <c r="C17" s="12"/>
      <c r="D17" s="13">
        <f t="shared" si="0"/>
        <v>0</v>
      </c>
      <c r="E17" s="13">
        <f>TIME(0,4,35)</f>
        <v>0.00318287037037037</v>
      </c>
      <c r="F17" s="14">
        <f t="shared" si="1"/>
        <v>0.00318287037037037</v>
      </c>
      <c r="G17" s="12">
        <f t="shared" si="2"/>
        <v>11</v>
      </c>
    </row>
    <row r="18" spans="1:7" ht="66" customHeight="1">
      <c r="A18" s="30">
        <v>13</v>
      </c>
      <c r="B18" s="27" t="s">
        <v>52</v>
      </c>
      <c r="C18" s="12"/>
      <c r="D18" s="13">
        <f t="shared" si="0"/>
        <v>0</v>
      </c>
      <c r="E18" s="13">
        <f>TIME(0,5,32)</f>
        <v>0.0038425925925925923</v>
      </c>
      <c r="F18" s="14">
        <f t="shared" si="1"/>
        <v>0.0038425925925925923</v>
      </c>
      <c r="G18" s="12">
        <f t="shared" si="2"/>
        <v>12</v>
      </c>
    </row>
    <row r="19" spans="1:7" ht="66" customHeight="1">
      <c r="A19" s="30">
        <v>16</v>
      </c>
      <c r="B19" s="27" t="s">
        <v>53</v>
      </c>
      <c r="C19" s="12"/>
      <c r="D19" s="13">
        <f t="shared" si="0"/>
        <v>0</v>
      </c>
      <c r="E19" s="13">
        <f>TIME(0,4,24)</f>
        <v>0.0030555555555555557</v>
      </c>
      <c r="F19" s="14">
        <f t="shared" si="1"/>
        <v>0.0030555555555555557</v>
      </c>
      <c r="G19" s="12">
        <f t="shared" si="2"/>
        <v>13</v>
      </c>
    </row>
    <row r="20" spans="1:7" ht="66" customHeight="1">
      <c r="A20" s="10"/>
      <c r="B20" s="11"/>
      <c r="C20" s="12"/>
      <c r="D20" s="13"/>
      <c r="E20" s="13"/>
      <c r="F20" s="14">
        <f t="shared" si="1"/>
        <v>0</v>
      </c>
      <c r="G20" s="12">
        <f t="shared" si="2"/>
        <v>14</v>
      </c>
    </row>
    <row r="21" spans="1:7" ht="66" customHeight="1">
      <c r="A21" s="10"/>
      <c r="B21" s="11"/>
      <c r="C21" s="12"/>
      <c r="D21" s="13"/>
      <c r="E21" s="13"/>
      <c r="F21" s="14">
        <f t="shared" si="1"/>
        <v>0</v>
      </c>
      <c r="G21" s="12">
        <f t="shared" si="2"/>
        <v>15</v>
      </c>
    </row>
    <row r="22" spans="1:7" ht="66" customHeight="1">
      <c r="A22" s="10"/>
      <c r="B22" s="11"/>
      <c r="C22" s="12"/>
      <c r="D22" s="13"/>
      <c r="E22" s="13"/>
      <c r="F22" s="14">
        <f t="shared" si="1"/>
        <v>0</v>
      </c>
      <c r="G22" s="12">
        <f t="shared" si="2"/>
        <v>16</v>
      </c>
    </row>
    <row r="23" spans="1:7" ht="66" customHeight="1">
      <c r="A23" s="10"/>
      <c r="B23" s="11"/>
      <c r="C23" s="12"/>
      <c r="D23" s="13"/>
      <c r="E23" s="13"/>
      <c r="F23" s="14">
        <f t="shared" si="1"/>
        <v>0</v>
      </c>
      <c r="G23" s="12">
        <f t="shared" si="2"/>
        <v>17</v>
      </c>
    </row>
    <row r="24" spans="1:7" ht="66" customHeight="1">
      <c r="A24" s="10"/>
      <c r="B24" s="11"/>
      <c r="C24" s="12"/>
      <c r="D24" s="13"/>
      <c r="E24" s="13"/>
      <c r="F24" s="14">
        <f t="shared" si="1"/>
        <v>0</v>
      </c>
      <c r="G24" s="12">
        <f t="shared" si="2"/>
        <v>18</v>
      </c>
    </row>
    <row r="25" spans="1:7" ht="66" customHeight="1">
      <c r="A25" s="30"/>
      <c r="B25" s="27"/>
      <c r="C25" s="12"/>
      <c r="D25" s="13"/>
      <c r="E25" s="13"/>
      <c r="F25" s="14">
        <f t="shared" si="1"/>
        <v>0</v>
      </c>
      <c r="G25" s="12">
        <f t="shared" si="2"/>
        <v>19</v>
      </c>
    </row>
    <row r="26" spans="1:7" ht="66" customHeight="1">
      <c r="A26" s="10"/>
      <c r="B26" s="11"/>
      <c r="C26" s="12"/>
      <c r="D26" s="13"/>
      <c r="E26" s="13"/>
      <c r="F26" s="14">
        <f t="shared" si="1"/>
        <v>0</v>
      </c>
      <c r="G26" s="12">
        <f t="shared" si="2"/>
        <v>20</v>
      </c>
    </row>
    <row r="27" spans="1:7" ht="66" customHeight="1">
      <c r="A27" s="10"/>
      <c r="B27" s="11"/>
      <c r="C27" s="12"/>
      <c r="D27" s="13"/>
      <c r="E27" s="13"/>
      <c r="F27" s="14">
        <f t="shared" si="1"/>
        <v>0</v>
      </c>
      <c r="G27" s="12">
        <f t="shared" si="2"/>
        <v>21</v>
      </c>
    </row>
    <row r="28" spans="1:7" ht="66" customHeight="1">
      <c r="A28" s="10"/>
      <c r="B28" s="11"/>
      <c r="C28" s="12"/>
      <c r="D28" s="13"/>
      <c r="E28" s="13"/>
      <c r="F28" s="14">
        <f t="shared" si="1"/>
        <v>0</v>
      </c>
      <c r="G28" s="12">
        <f t="shared" si="2"/>
        <v>22</v>
      </c>
    </row>
    <row r="29" spans="1:7" ht="66" customHeight="1">
      <c r="A29" s="10"/>
      <c r="B29" s="11"/>
      <c r="C29" s="12"/>
      <c r="D29" s="13"/>
      <c r="E29" s="13"/>
      <c r="F29" s="14">
        <f t="shared" si="1"/>
        <v>0</v>
      </c>
      <c r="G29" s="12">
        <f t="shared" si="2"/>
        <v>23</v>
      </c>
    </row>
    <row r="30" spans="1:7" ht="66" customHeight="1">
      <c r="A30" s="10"/>
      <c r="B30" s="11"/>
      <c r="C30" s="12"/>
      <c r="D30" s="13"/>
      <c r="E30" s="13"/>
      <c r="F30" s="14">
        <f t="shared" si="1"/>
        <v>0</v>
      </c>
      <c r="G30" s="12">
        <f t="shared" si="2"/>
        <v>24</v>
      </c>
    </row>
    <row r="31" spans="1:7" ht="66" customHeight="1">
      <c r="A31" s="30"/>
      <c r="B31" s="27"/>
      <c r="C31" s="12"/>
      <c r="D31" s="13"/>
      <c r="E31" s="13"/>
      <c r="F31" s="14">
        <f t="shared" si="1"/>
        <v>0</v>
      </c>
      <c r="G31" s="12">
        <f t="shared" si="2"/>
        <v>25</v>
      </c>
    </row>
    <row r="32" spans="1:7" ht="66" customHeight="1">
      <c r="A32" s="10"/>
      <c r="B32" s="11"/>
      <c r="C32" s="12"/>
      <c r="D32" s="13"/>
      <c r="E32" s="13"/>
      <c r="F32" s="14">
        <f t="shared" si="1"/>
        <v>0</v>
      </c>
      <c r="G32" s="12">
        <f t="shared" si="2"/>
        <v>26</v>
      </c>
    </row>
    <row r="33" spans="1:7" ht="66" customHeight="1">
      <c r="A33" s="10"/>
      <c r="B33" s="11"/>
      <c r="C33" s="12"/>
      <c r="D33" s="13"/>
      <c r="E33" s="13"/>
      <c r="F33" s="14">
        <f t="shared" si="1"/>
        <v>0</v>
      </c>
      <c r="G33" s="12">
        <f t="shared" si="2"/>
        <v>27</v>
      </c>
    </row>
    <row r="34" spans="1:7" ht="66" customHeight="1">
      <c r="A34" s="10"/>
      <c r="B34" s="27"/>
      <c r="C34" s="12"/>
      <c r="D34" s="13"/>
      <c r="E34" s="13"/>
      <c r="F34" s="14">
        <f t="shared" si="1"/>
        <v>0</v>
      </c>
      <c r="G34" s="12">
        <f t="shared" si="2"/>
        <v>28</v>
      </c>
    </row>
    <row r="35" spans="1:7" ht="66" customHeight="1">
      <c r="A35" s="10"/>
      <c r="B35" s="11"/>
      <c r="C35" s="12"/>
      <c r="D35" s="13"/>
      <c r="E35" s="13"/>
      <c r="F35" s="14">
        <f t="shared" si="1"/>
        <v>0</v>
      </c>
      <c r="G35" s="12">
        <f t="shared" si="2"/>
        <v>29</v>
      </c>
    </row>
    <row r="36" spans="1:7" ht="66" customHeight="1">
      <c r="A36" s="10"/>
      <c r="B36" s="11"/>
      <c r="C36" s="12"/>
      <c r="D36" s="13"/>
      <c r="E36" s="13"/>
      <c r="F36" s="14">
        <f t="shared" si="1"/>
        <v>0</v>
      </c>
      <c r="G36" s="12">
        <f t="shared" si="2"/>
        <v>30</v>
      </c>
    </row>
    <row r="37" spans="1:7" ht="66" customHeight="1">
      <c r="A37" s="10"/>
      <c r="B37" s="11"/>
      <c r="C37" s="12"/>
      <c r="D37" s="13"/>
      <c r="E37" s="13"/>
      <c r="F37" s="14">
        <f t="shared" si="1"/>
        <v>0</v>
      </c>
      <c r="G37" s="12">
        <f t="shared" si="2"/>
        <v>31</v>
      </c>
    </row>
    <row r="38" spans="1:7" ht="66" customHeight="1">
      <c r="A38" s="10"/>
      <c r="B38" s="11"/>
      <c r="C38" s="12"/>
      <c r="D38" s="13"/>
      <c r="E38" s="13"/>
      <c r="F38" s="14">
        <f t="shared" si="1"/>
        <v>0</v>
      </c>
      <c r="G38" s="12">
        <f t="shared" si="2"/>
        <v>32</v>
      </c>
    </row>
    <row r="39" spans="1:7" ht="66" customHeight="1">
      <c r="A39" s="10"/>
      <c r="B39" s="11"/>
      <c r="C39" s="12"/>
      <c r="D39" s="13"/>
      <c r="E39" s="13"/>
      <c r="F39" s="14">
        <f aca="true" t="shared" si="3" ref="F39:F56">E39-D39</f>
        <v>0</v>
      </c>
      <c r="G39" s="12">
        <f t="shared" si="2"/>
        <v>33</v>
      </c>
    </row>
    <row r="40" spans="1:7" ht="66" customHeight="1">
      <c r="A40" s="30"/>
      <c r="B40" s="27"/>
      <c r="C40" s="12"/>
      <c r="D40" s="13"/>
      <c r="E40" s="13"/>
      <c r="F40" s="14">
        <f t="shared" si="3"/>
        <v>0</v>
      </c>
      <c r="G40" s="12">
        <f aca="true" t="shared" si="4" ref="G40:G56">SUM(G39)+1</f>
        <v>34</v>
      </c>
    </row>
    <row r="41" spans="1:7" ht="66" customHeight="1">
      <c r="A41" s="10"/>
      <c r="B41" s="11"/>
      <c r="C41" s="12"/>
      <c r="D41" s="13"/>
      <c r="E41" s="13"/>
      <c r="F41" s="14">
        <f t="shared" si="3"/>
        <v>0</v>
      </c>
      <c r="G41" s="12">
        <f t="shared" si="4"/>
        <v>35</v>
      </c>
    </row>
    <row r="42" spans="1:7" ht="66" customHeight="1">
      <c r="A42" s="10"/>
      <c r="B42" s="11"/>
      <c r="C42" s="12"/>
      <c r="D42" s="13"/>
      <c r="E42" s="13"/>
      <c r="F42" s="14">
        <f t="shared" si="3"/>
        <v>0</v>
      </c>
      <c r="G42" s="12">
        <f t="shared" si="4"/>
        <v>36</v>
      </c>
    </row>
    <row r="43" spans="1:7" ht="66" customHeight="1">
      <c r="A43" s="10"/>
      <c r="B43" s="11"/>
      <c r="C43" s="12"/>
      <c r="D43" s="13"/>
      <c r="E43" s="13"/>
      <c r="F43" s="14">
        <f t="shared" si="3"/>
        <v>0</v>
      </c>
      <c r="G43" s="12">
        <f t="shared" si="4"/>
        <v>37</v>
      </c>
    </row>
    <row r="44" spans="1:7" ht="66" customHeight="1">
      <c r="A44" s="30"/>
      <c r="B44" s="27"/>
      <c r="C44" s="12"/>
      <c r="D44" s="13"/>
      <c r="E44" s="13"/>
      <c r="F44" s="14">
        <f t="shared" si="3"/>
        <v>0</v>
      </c>
      <c r="G44" s="12">
        <f t="shared" si="4"/>
        <v>38</v>
      </c>
    </row>
    <row r="45" spans="1:7" ht="66" customHeight="1">
      <c r="A45" s="10"/>
      <c r="B45" s="11"/>
      <c r="C45" s="12"/>
      <c r="D45" s="13"/>
      <c r="E45" s="13"/>
      <c r="F45" s="14">
        <f t="shared" si="3"/>
        <v>0</v>
      </c>
      <c r="G45" s="12">
        <f t="shared" si="4"/>
        <v>39</v>
      </c>
    </row>
    <row r="46" spans="1:7" ht="66" customHeight="1">
      <c r="A46" s="30"/>
      <c r="B46" s="27"/>
      <c r="C46" s="12"/>
      <c r="D46" s="13"/>
      <c r="E46" s="13"/>
      <c r="F46" s="14">
        <f t="shared" si="3"/>
        <v>0</v>
      </c>
      <c r="G46" s="12">
        <f t="shared" si="4"/>
        <v>40</v>
      </c>
    </row>
    <row r="47" spans="1:7" ht="66" customHeight="1">
      <c r="A47" s="10"/>
      <c r="B47" s="11"/>
      <c r="C47" s="12"/>
      <c r="D47" s="13"/>
      <c r="E47" s="13"/>
      <c r="F47" s="14">
        <f t="shared" si="3"/>
        <v>0</v>
      </c>
      <c r="G47" s="12">
        <f t="shared" si="4"/>
        <v>41</v>
      </c>
    </row>
    <row r="48" spans="1:7" ht="66" customHeight="1">
      <c r="A48" s="10"/>
      <c r="B48" s="11"/>
      <c r="C48" s="12"/>
      <c r="D48" s="13"/>
      <c r="E48" s="13"/>
      <c r="F48" s="14">
        <f t="shared" si="3"/>
        <v>0</v>
      </c>
      <c r="G48" s="12">
        <f t="shared" si="4"/>
        <v>42</v>
      </c>
    </row>
    <row r="49" spans="1:7" ht="66" customHeight="1">
      <c r="A49" s="30"/>
      <c r="B49" s="27"/>
      <c r="C49" s="12"/>
      <c r="D49" s="13"/>
      <c r="E49" s="13"/>
      <c r="F49" s="14">
        <f t="shared" si="3"/>
        <v>0</v>
      </c>
      <c r="G49" s="12">
        <f t="shared" si="4"/>
        <v>43</v>
      </c>
    </row>
    <row r="50" spans="1:7" ht="66" customHeight="1">
      <c r="A50" s="10"/>
      <c r="B50" s="11"/>
      <c r="C50" s="12"/>
      <c r="D50" s="13"/>
      <c r="E50" s="13"/>
      <c r="F50" s="14">
        <f t="shared" si="3"/>
        <v>0</v>
      </c>
      <c r="G50" s="12">
        <f t="shared" si="4"/>
        <v>44</v>
      </c>
    </row>
    <row r="51" spans="1:7" ht="66" customHeight="1">
      <c r="A51" s="10"/>
      <c r="B51" s="11"/>
      <c r="C51" s="12"/>
      <c r="D51" s="13"/>
      <c r="E51" s="13"/>
      <c r="F51" s="14">
        <f t="shared" si="3"/>
        <v>0</v>
      </c>
      <c r="G51" s="12">
        <f t="shared" si="4"/>
        <v>45</v>
      </c>
    </row>
    <row r="52" spans="1:7" ht="66" customHeight="1">
      <c r="A52" s="10"/>
      <c r="B52" s="11"/>
      <c r="C52" s="12"/>
      <c r="D52" s="13"/>
      <c r="E52" s="13"/>
      <c r="F52" s="14">
        <f t="shared" si="3"/>
        <v>0</v>
      </c>
      <c r="G52" s="12">
        <f t="shared" si="4"/>
        <v>46</v>
      </c>
    </row>
    <row r="53" spans="1:7" ht="66" customHeight="1">
      <c r="A53" s="10"/>
      <c r="B53" s="11"/>
      <c r="C53" s="12"/>
      <c r="D53" s="13"/>
      <c r="E53" s="13"/>
      <c r="F53" s="14">
        <f t="shared" si="3"/>
        <v>0</v>
      </c>
      <c r="G53" s="12">
        <f t="shared" si="4"/>
        <v>47</v>
      </c>
    </row>
    <row r="54" spans="1:7" ht="66" customHeight="1">
      <c r="A54" s="10"/>
      <c r="B54" s="11"/>
      <c r="C54" s="12"/>
      <c r="D54" s="13"/>
      <c r="E54" s="13"/>
      <c r="F54" s="14">
        <f t="shared" si="3"/>
        <v>0</v>
      </c>
      <c r="G54" s="12">
        <f t="shared" si="4"/>
        <v>48</v>
      </c>
    </row>
    <row r="55" spans="1:7" ht="66" customHeight="1">
      <c r="A55" s="10"/>
      <c r="B55" s="11"/>
      <c r="C55" s="12"/>
      <c r="D55" s="13"/>
      <c r="E55" s="13"/>
      <c r="F55" s="14">
        <f t="shared" si="3"/>
        <v>0</v>
      </c>
      <c r="G55" s="12">
        <f t="shared" si="4"/>
        <v>49</v>
      </c>
    </row>
    <row r="56" spans="1:7" ht="66" customHeight="1">
      <c r="A56" s="10"/>
      <c r="B56" s="11"/>
      <c r="C56" s="12"/>
      <c r="D56" s="13"/>
      <c r="E56" s="13"/>
      <c r="F56" s="14">
        <f t="shared" si="3"/>
        <v>0</v>
      </c>
      <c r="G56" s="12">
        <f t="shared" si="4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62"/>
  <sheetViews>
    <sheetView zoomScalePageLayoutView="0" workbookViewId="0" topLeftCell="A58">
      <selection activeCell="J62" sqref="J62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5" width="14.28125" style="0" customWidth="1"/>
    <col min="6" max="6" width="0" style="0" hidden="1" customWidth="1"/>
    <col min="7" max="7" width="10.7109375" style="0" customWidth="1"/>
  </cols>
  <sheetData>
    <row r="1" spans="1:254" s="1" customFormat="1" ht="18" customHeight="1">
      <c r="A1" s="35" t="s">
        <v>7</v>
      </c>
      <c r="B1" s="35"/>
      <c r="C1" s="35"/>
      <c r="D1" s="35"/>
      <c r="E1" s="35"/>
      <c r="F1" s="35"/>
      <c r="G1" s="35"/>
      <c r="IQ1"/>
      <c r="IR1"/>
      <c r="IS1"/>
      <c r="IT1"/>
    </row>
    <row r="2" spans="1:254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</row>
    <row r="3" spans="1:254" s="1" customFormat="1" ht="18" customHeight="1">
      <c r="A3" s="36" t="s">
        <v>91</v>
      </c>
      <c r="B3" s="36"/>
      <c r="C3" s="37" t="s">
        <v>11</v>
      </c>
      <c r="D3" s="37"/>
      <c r="E3" s="37"/>
      <c r="F3" s="37"/>
      <c r="G3" s="37"/>
      <c r="IQ3"/>
      <c r="IR3"/>
      <c r="IS3"/>
      <c r="IT3"/>
    </row>
    <row r="4" spans="1:254" s="1" customFormat="1" ht="18" customHeight="1">
      <c r="A4" s="2" t="s">
        <v>85</v>
      </c>
      <c r="B4" s="3"/>
      <c r="F4" s="4"/>
      <c r="G4" s="4"/>
      <c r="IQ4"/>
      <c r="IR4"/>
      <c r="IS4"/>
      <c r="IT4"/>
    </row>
    <row r="6" spans="1:13" ht="33" customHeight="1">
      <c r="A6" s="5" t="s">
        <v>0</v>
      </c>
      <c r="B6" s="6" t="s">
        <v>1</v>
      </c>
      <c r="C6" s="6" t="s">
        <v>2</v>
      </c>
      <c r="D6" s="7" t="s">
        <v>3</v>
      </c>
      <c r="E6" s="7" t="s">
        <v>4</v>
      </c>
      <c r="F6" s="8" t="s">
        <v>5</v>
      </c>
      <c r="G6" s="9" t="s">
        <v>6</v>
      </c>
      <c r="I6" s="15"/>
      <c r="J6" s="15"/>
      <c r="K6" s="15"/>
      <c r="L6" s="15"/>
      <c r="M6" s="15"/>
    </row>
    <row r="7" spans="1:13" ht="66" customHeight="1">
      <c r="A7" s="30">
        <v>37</v>
      </c>
      <c r="B7" s="27" t="s">
        <v>54</v>
      </c>
      <c r="C7" s="12"/>
      <c r="D7" s="13">
        <f aca="true" t="shared" si="0" ref="D7:D25">TIME(0,0,0)</f>
        <v>0</v>
      </c>
      <c r="E7" s="13">
        <f>TIME(0,5,6)</f>
        <v>0.0035416666666666665</v>
      </c>
      <c r="F7" s="14">
        <f aca="true" t="shared" si="1" ref="F7:F38">E7-D7</f>
        <v>0.0035416666666666665</v>
      </c>
      <c r="G7" s="12">
        <v>1</v>
      </c>
      <c r="I7" s="15"/>
      <c r="J7" s="15"/>
      <c r="K7" s="15"/>
      <c r="L7" s="15"/>
      <c r="M7" s="15"/>
    </row>
    <row r="8" spans="1:13" ht="66" customHeight="1">
      <c r="A8" s="30">
        <v>40</v>
      </c>
      <c r="B8" s="27" t="s">
        <v>55</v>
      </c>
      <c r="C8" s="12"/>
      <c r="D8" s="13">
        <f t="shared" si="0"/>
        <v>0</v>
      </c>
      <c r="E8" s="13">
        <f>TIME(0,4,48)</f>
        <v>0.0033333333333333335</v>
      </c>
      <c r="F8" s="14">
        <f t="shared" si="1"/>
        <v>0.0033333333333333335</v>
      </c>
      <c r="G8" s="12">
        <f aca="true" t="shared" si="2" ref="G8:G39">SUM(G7)+1</f>
        <v>2</v>
      </c>
      <c r="I8" s="15"/>
      <c r="J8" s="15"/>
      <c r="K8" s="15"/>
      <c r="L8" s="15"/>
      <c r="M8" s="15"/>
    </row>
    <row r="9" spans="1:13" ht="66" customHeight="1">
      <c r="A9" s="30">
        <v>44</v>
      </c>
      <c r="B9" s="27" t="s">
        <v>56</v>
      </c>
      <c r="C9" s="12"/>
      <c r="D9" s="13">
        <f t="shared" si="0"/>
        <v>0</v>
      </c>
      <c r="E9" s="13">
        <f>TIME(0,4,29)</f>
        <v>0.0031134259259259257</v>
      </c>
      <c r="F9" s="14">
        <f t="shared" si="1"/>
        <v>0.0031134259259259257</v>
      </c>
      <c r="G9" s="12">
        <f t="shared" si="2"/>
        <v>3</v>
      </c>
      <c r="I9" s="15"/>
      <c r="J9" s="15"/>
      <c r="K9" s="15"/>
      <c r="L9" s="15"/>
      <c r="M9" s="15"/>
    </row>
    <row r="10" spans="1:13" ht="66" customHeight="1">
      <c r="A10" s="30">
        <v>49</v>
      </c>
      <c r="B10" s="27" t="s">
        <v>57</v>
      </c>
      <c r="C10" s="12"/>
      <c r="D10" s="13">
        <f t="shared" si="0"/>
        <v>0</v>
      </c>
      <c r="E10" s="13">
        <f>TIME(0,4,51)</f>
        <v>0.003368055555555555</v>
      </c>
      <c r="F10" s="14">
        <f t="shared" si="1"/>
        <v>0.003368055555555555</v>
      </c>
      <c r="G10" s="12">
        <f t="shared" si="2"/>
        <v>4</v>
      </c>
      <c r="I10" s="15"/>
      <c r="J10" s="15"/>
      <c r="K10" s="15"/>
      <c r="L10" s="15"/>
      <c r="M10" s="15"/>
    </row>
    <row r="11" spans="1:13" ht="66" customHeight="1">
      <c r="A11" s="30">
        <v>54</v>
      </c>
      <c r="B11" s="27" t="s">
        <v>58</v>
      </c>
      <c r="C11" s="12"/>
      <c r="D11" s="13">
        <f t="shared" si="0"/>
        <v>0</v>
      </c>
      <c r="E11" s="13">
        <f>TIME(0,4,50)</f>
        <v>0.003356481481481481</v>
      </c>
      <c r="F11" s="14">
        <f t="shared" si="1"/>
        <v>0.003356481481481481</v>
      </c>
      <c r="G11" s="12">
        <f t="shared" si="2"/>
        <v>5</v>
      </c>
      <c r="I11" s="15"/>
      <c r="J11" s="15"/>
      <c r="K11" s="15"/>
      <c r="L11" s="15"/>
      <c r="M11" s="15"/>
    </row>
    <row r="12" spans="1:13" ht="66" customHeight="1">
      <c r="A12" s="30">
        <v>56</v>
      </c>
      <c r="B12" s="27" t="s">
        <v>59</v>
      </c>
      <c r="C12" s="12"/>
      <c r="D12" s="13">
        <f t="shared" si="0"/>
        <v>0</v>
      </c>
      <c r="E12" s="13">
        <f>TIME(0,4,8)</f>
        <v>0.002870370370370371</v>
      </c>
      <c r="F12" s="14">
        <f t="shared" si="1"/>
        <v>0.002870370370370371</v>
      </c>
      <c r="G12" s="12">
        <f t="shared" si="2"/>
        <v>6</v>
      </c>
      <c r="I12" s="15"/>
      <c r="J12" s="15"/>
      <c r="K12" s="15"/>
      <c r="L12" s="15"/>
      <c r="M12" s="15"/>
    </row>
    <row r="13" spans="1:13" ht="66" customHeight="1">
      <c r="A13" s="30">
        <v>205</v>
      </c>
      <c r="B13" s="27" t="s">
        <v>60</v>
      </c>
      <c r="C13" s="12"/>
      <c r="D13" s="13">
        <f t="shared" si="0"/>
        <v>0</v>
      </c>
      <c r="E13" s="13">
        <f>TIME(0,4,41)</f>
        <v>0.003252314814814815</v>
      </c>
      <c r="F13" s="14">
        <f t="shared" si="1"/>
        <v>0.003252314814814815</v>
      </c>
      <c r="G13" s="12">
        <f t="shared" si="2"/>
        <v>7</v>
      </c>
      <c r="I13" s="15"/>
      <c r="J13" s="15"/>
      <c r="K13" s="15"/>
      <c r="L13" s="15"/>
      <c r="M13" s="15"/>
    </row>
    <row r="14" spans="1:7" ht="66" customHeight="1">
      <c r="A14" s="30">
        <v>206</v>
      </c>
      <c r="B14" s="27" t="s">
        <v>61</v>
      </c>
      <c r="C14" s="12"/>
      <c r="D14" s="13">
        <f t="shared" si="0"/>
        <v>0</v>
      </c>
      <c r="E14" s="13">
        <f>TIME(0,4,44)</f>
        <v>0.0032870370370370367</v>
      </c>
      <c r="F14" s="14">
        <f t="shared" si="1"/>
        <v>0.0032870370370370367</v>
      </c>
      <c r="G14" s="12">
        <f t="shared" si="2"/>
        <v>8</v>
      </c>
    </row>
    <row r="15" spans="1:7" ht="66" customHeight="1">
      <c r="A15" s="30">
        <v>207</v>
      </c>
      <c r="B15" s="27" t="s">
        <v>62</v>
      </c>
      <c r="C15" s="12"/>
      <c r="D15" s="13">
        <f t="shared" si="0"/>
        <v>0</v>
      </c>
      <c r="E15" s="13">
        <f>TIME(0,4,55)</f>
        <v>0.003414351851851852</v>
      </c>
      <c r="F15" s="14">
        <f t="shared" si="1"/>
        <v>0.003414351851851852</v>
      </c>
      <c r="G15" s="12">
        <f t="shared" si="2"/>
        <v>9</v>
      </c>
    </row>
    <row r="16" spans="1:7" ht="66" customHeight="1">
      <c r="A16" s="30">
        <v>208</v>
      </c>
      <c r="B16" s="27" t="s">
        <v>63</v>
      </c>
      <c r="C16" s="12"/>
      <c r="D16" s="13">
        <f t="shared" si="0"/>
        <v>0</v>
      </c>
      <c r="E16" s="13">
        <f>TIME(0,5,21)</f>
        <v>0.0037152777777777774</v>
      </c>
      <c r="F16" s="14">
        <f t="shared" si="1"/>
        <v>0.0037152777777777774</v>
      </c>
      <c r="G16" s="12">
        <f t="shared" si="2"/>
        <v>10</v>
      </c>
    </row>
    <row r="17" spans="1:7" ht="66" customHeight="1">
      <c r="A17" s="30">
        <v>211</v>
      </c>
      <c r="B17" s="27" t="s">
        <v>64</v>
      </c>
      <c r="C17" s="12"/>
      <c r="D17" s="13">
        <f t="shared" si="0"/>
        <v>0</v>
      </c>
      <c r="E17" s="13">
        <f>TIME(0,5,54)</f>
        <v>0.004097222222222223</v>
      </c>
      <c r="F17" s="14">
        <f t="shared" si="1"/>
        <v>0.004097222222222223</v>
      </c>
      <c r="G17" s="12">
        <f t="shared" si="2"/>
        <v>11</v>
      </c>
    </row>
    <row r="18" spans="1:7" ht="66" customHeight="1">
      <c r="A18" s="30">
        <v>212</v>
      </c>
      <c r="B18" s="27" t="s">
        <v>65</v>
      </c>
      <c r="C18" s="12"/>
      <c r="D18" s="13">
        <f t="shared" si="0"/>
        <v>0</v>
      </c>
      <c r="E18" s="13">
        <f>TIME(0,5,28)</f>
        <v>0.0037962962962962963</v>
      </c>
      <c r="F18" s="14">
        <f t="shared" si="1"/>
        <v>0.0037962962962962963</v>
      </c>
      <c r="G18" s="12">
        <f t="shared" si="2"/>
        <v>12</v>
      </c>
    </row>
    <row r="19" spans="1:7" ht="66" customHeight="1">
      <c r="A19" s="30">
        <v>217</v>
      </c>
      <c r="B19" s="27" t="s">
        <v>66</v>
      </c>
      <c r="C19" s="12"/>
      <c r="D19" s="13">
        <f t="shared" si="0"/>
        <v>0</v>
      </c>
      <c r="E19" s="13">
        <f>TIME(0,5,24)</f>
        <v>0.0037500000000000003</v>
      </c>
      <c r="F19" s="14">
        <f t="shared" si="1"/>
        <v>0.0037500000000000003</v>
      </c>
      <c r="G19" s="12">
        <f t="shared" si="2"/>
        <v>13</v>
      </c>
    </row>
    <row r="20" spans="1:7" ht="66" customHeight="1">
      <c r="A20" s="16">
        <v>220</v>
      </c>
      <c r="B20" s="11" t="s">
        <v>67</v>
      </c>
      <c r="C20" s="12"/>
      <c r="D20" s="13">
        <f t="shared" si="0"/>
        <v>0</v>
      </c>
      <c r="E20" s="13">
        <f>TIME(0,5,7)</f>
        <v>0.0035532407407407405</v>
      </c>
      <c r="F20" s="14">
        <f t="shared" si="1"/>
        <v>0.0035532407407407405</v>
      </c>
      <c r="G20" s="12">
        <f t="shared" si="2"/>
        <v>14</v>
      </c>
    </row>
    <row r="21" spans="1:7" ht="66" customHeight="1">
      <c r="A21" s="16">
        <v>221</v>
      </c>
      <c r="B21" s="11" t="s">
        <v>68</v>
      </c>
      <c r="C21" s="12"/>
      <c r="D21" s="13">
        <f t="shared" si="0"/>
        <v>0</v>
      </c>
      <c r="E21" s="13">
        <f>TIME(0,4,26)</f>
        <v>0.0030787037037037037</v>
      </c>
      <c r="F21" s="14">
        <f t="shared" si="1"/>
        <v>0.0030787037037037037</v>
      </c>
      <c r="G21" s="12">
        <f t="shared" si="2"/>
        <v>15</v>
      </c>
    </row>
    <row r="22" spans="1:7" ht="66" customHeight="1" thickBot="1">
      <c r="A22" s="16">
        <v>228</v>
      </c>
      <c r="B22" s="11" t="s">
        <v>69</v>
      </c>
      <c r="C22" s="12"/>
      <c r="D22" s="13">
        <f t="shared" si="0"/>
        <v>0</v>
      </c>
      <c r="E22" s="13">
        <f>TIME(0,4,52)</f>
        <v>0.00337962962962963</v>
      </c>
      <c r="F22" s="14">
        <f t="shared" si="1"/>
        <v>0.00337962962962963</v>
      </c>
      <c r="G22" s="12">
        <f t="shared" si="2"/>
        <v>16</v>
      </c>
    </row>
    <row r="23" spans="1:7" ht="66" customHeight="1" thickBot="1">
      <c r="A23" s="33">
        <v>235</v>
      </c>
      <c r="B23" s="32" t="s">
        <v>75</v>
      </c>
      <c r="D23" s="13">
        <f t="shared" si="0"/>
        <v>0</v>
      </c>
      <c r="E23" s="13">
        <f>TIME(0,5,48)</f>
        <v>0.004027777777777778</v>
      </c>
      <c r="F23" s="14">
        <f t="shared" si="1"/>
        <v>0.004027777777777778</v>
      </c>
      <c r="G23" s="12">
        <f t="shared" si="2"/>
        <v>17</v>
      </c>
    </row>
    <row r="24" spans="1:7" ht="66" customHeight="1" thickBot="1">
      <c r="A24" s="33">
        <v>236</v>
      </c>
      <c r="B24" s="32" t="s">
        <v>76</v>
      </c>
      <c r="D24" s="13">
        <f t="shared" si="0"/>
        <v>0</v>
      </c>
      <c r="E24" s="13">
        <f>TIME(0,5,58)</f>
        <v>0.004143518518518519</v>
      </c>
      <c r="F24" s="14">
        <f t="shared" si="1"/>
        <v>0.004143518518518519</v>
      </c>
      <c r="G24" s="12">
        <f t="shared" si="2"/>
        <v>18</v>
      </c>
    </row>
    <row r="25" spans="1:7" ht="66" customHeight="1" thickBot="1">
      <c r="A25" s="33">
        <v>58</v>
      </c>
      <c r="B25" s="32" t="s">
        <v>77</v>
      </c>
      <c r="D25" s="13">
        <f t="shared" si="0"/>
        <v>0</v>
      </c>
      <c r="E25" s="13">
        <f>TIME(0,4,24)</f>
        <v>0.0030555555555555557</v>
      </c>
      <c r="F25" s="14">
        <f t="shared" si="1"/>
        <v>0.0030555555555555557</v>
      </c>
      <c r="G25" s="12">
        <f t="shared" si="2"/>
        <v>19</v>
      </c>
    </row>
    <row r="26" spans="1:7" ht="66" customHeight="1" thickBot="1">
      <c r="A26" s="30"/>
      <c r="B26" s="27"/>
      <c r="C26" s="12"/>
      <c r="D26" s="13"/>
      <c r="E26" s="13"/>
      <c r="F26" s="14">
        <f t="shared" si="1"/>
        <v>0</v>
      </c>
      <c r="G26" s="12">
        <f t="shared" si="2"/>
        <v>20</v>
      </c>
    </row>
    <row r="27" spans="1:7" ht="66" customHeight="1">
      <c r="A27" s="16"/>
      <c r="B27" s="11"/>
      <c r="C27" s="12"/>
      <c r="D27" s="13"/>
      <c r="E27" s="13"/>
      <c r="F27" s="14">
        <f t="shared" si="1"/>
        <v>0</v>
      </c>
      <c r="G27" s="12">
        <f t="shared" si="2"/>
        <v>21</v>
      </c>
    </row>
    <row r="28" spans="1:7" ht="66" customHeight="1">
      <c r="A28" s="30"/>
      <c r="B28" s="27"/>
      <c r="C28" s="12"/>
      <c r="D28" s="13"/>
      <c r="E28" s="13"/>
      <c r="F28" s="14">
        <f t="shared" si="1"/>
        <v>0</v>
      </c>
      <c r="G28" s="12">
        <f t="shared" si="2"/>
        <v>22</v>
      </c>
    </row>
    <row r="29" spans="1:7" ht="66" customHeight="1" thickBot="1">
      <c r="A29" s="16"/>
      <c r="B29" s="11"/>
      <c r="C29" s="12"/>
      <c r="D29" s="13"/>
      <c r="E29" s="13"/>
      <c r="F29" s="14">
        <f t="shared" si="1"/>
        <v>0</v>
      </c>
      <c r="G29" s="12">
        <f t="shared" si="2"/>
        <v>23</v>
      </c>
    </row>
    <row r="30" spans="1:7" ht="66" customHeight="1" thickBot="1">
      <c r="A30" s="30"/>
      <c r="B30" s="27"/>
      <c r="C30" s="12"/>
      <c r="D30" s="13"/>
      <c r="E30" s="13"/>
      <c r="F30" s="14">
        <f t="shared" si="1"/>
        <v>0</v>
      </c>
      <c r="G30" s="12">
        <f t="shared" si="2"/>
        <v>24</v>
      </c>
    </row>
    <row r="31" spans="1:7" ht="66" customHeight="1" thickBot="1">
      <c r="A31" s="30"/>
      <c r="B31" s="27"/>
      <c r="C31" s="12"/>
      <c r="D31" s="13"/>
      <c r="E31" s="13"/>
      <c r="F31" s="14">
        <f t="shared" si="1"/>
        <v>0</v>
      </c>
      <c r="G31" s="12">
        <f t="shared" si="2"/>
        <v>25</v>
      </c>
    </row>
    <row r="32" spans="1:7" ht="66" customHeight="1" thickBot="1">
      <c r="A32" s="30"/>
      <c r="B32" s="27"/>
      <c r="C32" s="12"/>
      <c r="D32" s="13"/>
      <c r="E32" s="13"/>
      <c r="F32" s="14">
        <f t="shared" si="1"/>
        <v>0</v>
      </c>
      <c r="G32" s="12">
        <f t="shared" si="2"/>
        <v>26</v>
      </c>
    </row>
    <row r="33" spans="1:7" ht="66" customHeight="1" thickBot="1">
      <c r="A33" s="30"/>
      <c r="B33" s="27"/>
      <c r="C33" s="12"/>
      <c r="D33" s="13"/>
      <c r="E33" s="13"/>
      <c r="F33" s="14">
        <f t="shared" si="1"/>
        <v>0</v>
      </c>
      <c r="G33" s="12">
        <f t="shared" si="2"/>
        <v>27</v>
      </c>
    </row>
    <row r="34" spans="1:7" ht="66" customHeight="1" thickBot="1">
      <c r="A34" s="31"/>
      <c r="B34" s="29"/>
      <c r="C34" s="12"/>
      <c r="D34" s="13"/>
      <c r="E34" s="13"/>
      <c r="F34" s="14">
        <f t="shared" si="1"/>
        <v>0</v>
      </c>
      <c r="G34" s="12">
        <f t="shared" si="2"/>
        <v>28</v>
      </c>
    </row>
    <row r="35" spans="1:7" ht="66" customHeight="1" thickBot="1">
      <c r="A35" s="31"/>
      <c r="B35" s="29"/>
      <c r="C35" s="12"/>
      <c r="D35" s="13"/>
      <c r="E35" s="13"/>
      <c r="F35" s="14">
        <f t="shared" si="1"/>
        <v>0</v>
      </c>
      <c r="G35" s="12">
        <f t="shared" si="2"/>
        <v>29</v>
      </c>
    </row>
    <row r="36" spans="1:7" ht="66" customHeight="1" thickBot="1">
      <c r="A36" s="30"/>
      <c r="B36" s="27"/>
      <c r="C36" s="12"/>
      <c r="D36" s="13"/>
      <c r="E36" s="13"/>
      <c r="F36" s="14">
        <f t="shared" si="1"/>
        <v>0</v>
      </c>
      <c r="G36" s="12">
        <f t="shared" si="2"/>
        <v>30</v>
      </c>
    </row>
    <row r="37" spans="1:7" ht="66" customHeight="1" thickBot="1">
      <c r="A37" s="30"/>
      <c r="B37" s="27"/>
      <c r="C37" s="12"/>
      <c r="D37" s="13"/>
      <c r="E37" s="13"/>
      <c r="F37" s="14">
        <f t="shared" si="1"/>
        <v>0</v>
      </c>
      <c r="G37" s="12">
        <f t="shared" si="2"/>
        <v>31</v>
      </c>
    </row>
    <row r="38" spans="1:7" ht="66" customHeight="1" thickBot="1">
      <c r="A38" s="30"/>
      <c r="B38" s="27"/>
      <c r="C38" s="12"/>
      <c r="D38" s="13"/>
      <c r="E38" s="13"/>
      <c r="F38" s="14">
        <f t="shared" si="1"/>
        <v>0</v>
      </c>
      <c r="G38" s="12">
        <f t="shared" si="2"/>
        <v>32</v>
      </c>
    </row>
    <row r="39" spans="1:7" ht="66" customHeight="1" thickBot="1">
      <c r="A39" s="16"/>
      <c r="B39" s="11"/>
      <c r="C39" s="12"/>
      <c r="D39" s="13"/>
      <c r="E39" s="13"/>
      <c r="F39" s="14">
        <f aca="true" t="shared" si="3" ref="F39:F56">E39-D39</f>
        <v>0</v>
      </c>
      <c r="G39" s="12">
        <f t="shared" si="2"/>
        <v>33</v>
      </c>
    </row>
    <row r="40" spans="1:7" ht="66" customHeight="1" thickBot="1">
      <c r="A40" s="16"/>
      <c r="B40" s="11"/>
      <c r="C40" s="12"/>
      <c r="D40" s="13"/>
      <c r="E40" s="13"/>
      <c r="F40" s="14">
        <f t="shared" si="3"/>
        <v>0</v>
      </c>
      <c r="G40" s="12">
        <f aca="true" t="shared" si="4" ref="G40:G61">SUM(G39)+1</f>
        <v>34</v>
      </c>
    </row>
    <row r="41" spans="1:7" ht="66" customHeight="1" thickBot="1">
      <c r="A41" s="16"/>
      <c r="B41" s="11"/>
      <c r="C41" s="12"/>
      <c r="D41" s="13"/>
      <c r="E41" s="13"/>
      <c r="F41" s="14">
        <f t="shared" si="3"/>
        <v>0</v>
      </c>
      <c r="G41" s="12">
        <f t="shared" si="4"/>
        <v>35</v>
      </c>
    </row>
    <row r="42" spans="1:7" ht="66" customHeight="1" thickBot="1">
      <c r="A42" s="30"/>
      <c r="B42" s="27"/>
      <c r="C42" s="12"/>
      <c r="D42" s="13"/>
      <c r="E42" s="13"/>
      <c r="F42" s="14">
        <f t="shared" si="3"/>
        <v>0</v>
      </c>
      <c r="G42" s="12">
        <f t="shared" si="4"/>
        <v>36</v>
      </c>
    </row>
    <row r="43" spans="1:7" ht="66" customHeight="1" thickBot="1">
      <c r="A43" s="16"/>
      <c r="B43" s="11"/>
      <c r="C43" s="12"/>
      <c r="D43" s="13"/>
      <c r="E43" s="13"/>
      <c r="F43" s="14">
        <f t="shared" si="3"/>
        <v>0</v>
      </c>
      <c r="G43" s="12">
        <f t="shared" si="4"/>
        <v>37</v>
      </c>
    </row>
    <row r="44" spans="1:7" ht="66" customHeight="1" thickBot="1">
      <c r="A44" s="16"/>
      <c r="B44" s="11"/>
      <c r="C44" s="12"/>
      <c r="D44" s="13"/>
      <c r="E44" s="13"/>
      <c r="F44" s="14">
        <f t="shared" si="3"/>
        <v>0</v>
      </c>
      <c r="G44" s="12">
        <f t="shared" si="4"/>
        <v>38</v>
      </c>
    </row>
    <row r="45" spans="1:7" ht="66" customHeight="1" thickBot="1">
      <c r="A45" s="16"/>
      <c r="B45" s="11"/>
      <c r="C45" s="12"/>
      <c r="D45" s="13"/>
      <c r="E45" s="13"/>
      <c r="F45" s="14">
        <f t="shared" si="3"/>
        <v>0</v>
      </c>
      <c r="G45" s="12">
        <f t="shared" si="4"/>
        <v>39</v>
      </c>
    </row>
    <row r="46" spans="1:7" ht="66" customHeight="1" thickBot="1">
      <c r="A46" s="16"/>
      <c r="B46" s="11"/>
      <c r="C46" s="12"/>
      <c r="D46" s="13"/>
      <c r="E46" s="13"/>
      <c r="F46" s="14">
        <f t="shared" si="3"/>
        <v>0</v>
      </c>
      <c r="G46" s="12">
        <f t="shared" si="4"/>
        <v>40</v>
      </c>
    </row>
    <row r="47" spans="1:7" ht="66" customHeight="1" thickBot="1">
      <c r="A47" s="16"/>
      <c r="B47" s="11"/>
      <c r="C47" s="12"/>
      <c r="D47" s="13"/>
      <c r="E47" s="13"/>
      <c r="F47" s="14">
        <f t="shared" si="3"/>
        <v>0</v>
      </c>
      <c r="G47" s="12">
        <f t="shared" si="4"/>
        <v>41</v>
      </c>
    </row>
    <row r="48" spans="1:7" ht="66" customHeight="1" thickBot="1">
      <c r="A48" s="16"/>
      <c r="B48" s="11"/>
      <c r="C48" s="12"/>
      <c r="D48" s="13"/>
      <c r="E48" s="13"/>
      <c r="F48" s="14">
        <f t="shared" si="3"/>
        <v>0</v>
      </c>
      <c r="G48" s="12">
        <f t="shared" si="4"/>
        <v>42</v>
      </c>
    </row>
    <row r="49" spans="1:7" ht="66" customHeight="1" thickBot="1">
      <c r="A49" s="16"/>
      <c r="B49" s="11"/>
      <c r="C49" s="12"/>
      <c r="D49" s="13"/>
      <c r="E49" s="13"/>
      <c r="F49" s="14">
        <f t="shared" si="3"/>
        <v>0</v>
      </c>
      <c r="G49" s="12">
        <f t="shared" si="4"/>
        <v>43</v>
      </c>
    </row>
    <row r="50" spans="1:7" ht="66" customHeight="1" thickBot="1">
      <c r="A50" s="16"/>
      <c r="B50" s="11"/>
      <c r="C50" s="12"/>
      <c r="D50" s="13"/>
      <c r="E50" s="13"/>
      <c r="F50" s="14">
        <f t="shared" si="3"/>
        <v>0</v>
      </c>
      <c r="G50" s="12">
        <f t="shared" si="4"/>
        <v>44</v>
      </c>
    </row>
    <row r="51" spans="1:7" ht="66" customHeight="1" thickBot="1">
      <c r="A51" s="16"/>
      <c r="B51" s="11"/>
      <c r="C51" s="12"/>
      <c r="D51" s="13"/>
      <c r="E51" s="13"/>
      <c r="F51" s="14">
        <f t="shared" si="3"/>
        <v>0</v>
      </c>
      <c r="G51" s="12">
        <f t="shared" si="4"/>
        <v>45</v>
      </c>
    </row>
    <row r="52" spans="1:7" ht="66" customHeight="1" thickBot="1">
      <c r="A52" s="16"/>
      <c r="B52" s="11"/>
      <c r="C52" s="12"/>
      <c r="D52" s="13"/>
      <c r="E52" s="13"/>
      <c r="F52" s="14">
        <f t="shared" si="3"/>
        <v>0</v>
      </c>
      <c r="G52" s="12">
        <f t="shared" si="4"/>
        <v>46</v>
      </c>
    </row>
    <row r="53" spans="1:7" ht="66" customHeight="1" thickBot="1">
      <c r="A53" s="16"/>
      <c r="B53" s="11"/>
      <c r="C53" s="12"/>
      <c r="D53" s="13"/>
      <c r="E53" s="13"/>
      <c r="F53" s="14">
        <f t="shared" si="3"/>
        <v>0</v>
      </c>
      <c r="G53" s="12">
        <f t="shared" si="4"/>
        <v>47</v>
      </c>
    </row>
    <row r="54" spans="1:7" ht="66" customHeight="1" thickBot="1">
      <c r="A54" s="16"/>
      <c r="B54" s="11"/>
      <c r="C54" s="12"/>
      <c r="D54" s="13"/>
      <c r="E54" s="13"/>
      <c r="F54" s="14">
        <f t="shared" si="3"/>
        <v>0</v>
      </c>
      <c r="G54" s="12">
        <f t="shared" si="4"/>
        <v>48</v>
      </c>
    </row>
    <row r="55" spans="1:7" ht="66" customHeight="1" thickBot="1">
      <c r="A55" s="16"/>
      <c r="B55" s="11"/>
      <c r="C55" s="12"/>
      <c r="D55" s="13"/>
      <c r="E55" s="13"/>
      <c r="F55" s="14">
        <f t="shared" si="3"/>
        <v>0</v>
      </c>
      <c r="G55" s="12">
        <f t="shared" si="4"/>
        <v>49</v>
      </c>
    </row>
    <row r="56" spans="1:7" ht="66" customHeight="1" thickBot="1">
      <c r="A56" s="16"/>
      <c r="B56" s="11"/>
      <c r="C56" s="12"/>
      <c r="D56" s="13"/>
      <c r="E56" s="13"/>
      <c r="F56" s="14">
        <f t="shared" si="3"/>
        <v>0</v>
      </c>
      <c r="G56" s="12">
        <f t="shared" si="4"/>
        <v>50</v>
      </c>
    </row>
    <row r="57" spans="1:7" ht="66" customHeight="1" thickBot="1">
      <c r="A57" s="16"/>
      <c r="B57" s="11"/>
      <c r="D57" s="13"/>
      <c r="E57" s="13"/>
      <c r="F57" s="14">
        <f>E57-D57</f>
        <v>0</v>
      </c>
      <c r="G57" s="12">
        <f t="shared" si="4"/>
        <v>51</v>
      </c>
    </row>
    <row r="58" spans="1:7" ht="66" customHeight="1" thickBot="1">
      <c r="A58" s="16"/>
      <c r="B58" s="11"/>
      <c r="D58" s="13"/>
      <c r="E58" s="13"/>
      <c r="F58" s="14">
        <f>E58-D58</f>
        <v>0</v>
      </c>
      <c r="G58" s="12">
        <f t="shared" si="4"/>
        <v>52</v>
      </c>
    </row>
    <row r="59" spans="1:7" ht="66" customHeight="1" thickBot="1">
      <c r="A59" s="16"/>
      <c r="B59" s="11"/>
      <c r="D59" s="13"/>
      <c r="E59" s="13"/>
      <c r="F59" s="14">
        <f>E59-D59</f>
        <v>0</v>
      </c>
      <c r="G59" s="12">
        <f t="shared" si="4"/>
        <v>53</v>
      </c>
    </row>
    <row r="60" spans="1:7" ht="66" customHeight="1" thickBot="1">
      <c r="A60" s="33"/>
      <c r="B60" s="32"/>
      <c r="D60" s="13"/>
      <c r="E60" s="13"/>
      <c r="F60" s="14">
        <f>E60-D60</f>
        <v>0</v>
      </c>
      <c r="G60" s="12">
        <f t="shared" si="4"/>
        <v>54</v>
      </c>
    </row>
    <row r="61" spans="1:7" ht="66" customHeight="1" thickBot="1">
      <c r="A61" s="33"/>
      <c r="B61" s="32"/>
      <c r="D61" s="13"/>
      <c r="E61" s="13"/>
      <c r="F61" s="14">
        <f>E61-D61</f>
        <v>0</v>
      </c>
      <c r="G61" s="12">
        <f t="shared" si="4"/>
        <v>55</v>
      </c>
    </row>
    <row r="62" spans="1:5" ht="66" customHeight="1" thickBot="1">
      <c r="A62" s="33"/>
      <c r="B62" s="32"/>
      <c r="D62" s="13"/>
      <c r="E62" s="13"/>
    </row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003906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35" t="s">
        <v>7</v>
      </c>
      <c r="B1" s="35"/>
      <c r="C1" s="35"/>
      <c r="D1" s="35"/>
      <c r="E1" s="35"/>
      <c r="F1" s="35"/>
      <c r="G1" s="35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36" t="s">
        <v>93</v>
      </c>
      <c r="B3" s="36"/>
      <c r="C3" s="36" t="s">
        <v>11</v>
      </c>
      <c r="D3" s="36"/>
      <c r="E3" s="36"/>
      <c r="F3" s="36"/>
      <c r="G3" s="36"/>
      <c r="IQ3"/>
      <c r="IR3"/>
      <c r="IS3"/>
      <c r="IT3"/>
      <c r="IU3"/>
    </row>
    <row r="4" spans="1:255" s="1" customFormat="1" ht="18" customHeight="1">
      <c r="A4" s="2" t="s">
        <v>85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4" ht="33" customHeight="1">
      <c r="A6" s="5" t="s">
        <v>0</v>
      </c>
      <c r="B6" s="6" t="s">
        <v>1</v>
      </c>
      <c r="C6" s="6" t="s">
        <v>2</v>
      </c>
      <c r="D6" s="7" t="s">
        <v>3</v>
      </c>
      <c r="E6" s="7" t="s">
        <v>4</v>
      </c>
      <c r="F6" s="8" t="s">
        <v>5</v>
      </c>
      <c r="G6" s="9" t="s">
        <v>6</v>
      </c>
      <c r="I6" s="15"/>
      <c r="J6" s="15"/>
      <c r="K6" s="15"/>
      <c r="L6" s="15"/>
      <c r="M6" s="15"/>
      <c r="N6" s="15"/>
    </row>
    <row r="7" spans="1:14" ht="66" customHeight="1">
      <c r="A7" s="10">
        <v>80</v>
      </c>
      <c r="B7" s="11" t="s">
        <v>33</v>
      </c>
      <c r="C7" s="12"/>
      <c r="D7" s="13">
        <f>TIME(0,0,0)</f>
        <v>0</v>
      </c>
      <c r="E7" s="13">
        <f>TIME(0,6,54)</f>
        <v>0.004791666666666667</v>
      </c>
      <c r="F7" s="14">
        <f aca="true" t="shared" si="0" ref="F7:F38">E7-D7</f>
        <v>0.004791666666666667</v>
      </c>
      <c r="G7" s="12">
        <v>1</v>
      </c>
      <c r="I7" s="15"/>
      <c r="J7" s="15"/>
      <c r="K7" s="15"/>
      <c r="L7" s="15"/>
      <c r="M7" s="15"/>
      <c r="N7" s="15"/>
    </row>
    <row r="8" spans="1:14" ht="66" customHeight="1">
      <c r="A8" s="10">
        <v>81</v>
      </c>
      <c r="B8" s="11" t="s">
        <v>34</v>
      </c>
      <c r="C8" s="12"/>
      <c r="D8" s="13">
        <f aca="true" t="shared" si="1" ref="D8:E39">TIME(0,0,0)</f>
        <v>0</v>
      </c>
      <c r="E8" s="13">
        <f>TIME(0,6,49)</f>
        <v>0.004733796296296296</v>
      </c>
      <c r="F8" s="14">
        <f t="shared" si="0"/>
        <v>0.004733796296296296</v>
      </c>
      <c r="G8" s="12">
        <f aca="true" t="shared" si="2" ref="G8:G39">SUM(G7)+1</f>
        <v>2</v>
      </c>
      <c r="I8" s="15"/>
      <c r="J8" s="15"/>
      <c r="K8" s="15"/>
      <c r="L8" s="15"/>
      <c r="M8" s="15"/>
      <c r="N8" s="15"/>
    </row>
    <row r="9" spans="1:14" ht="66" customHeight="1">
      <c r="A9" s="10">
        <v>82</v>
      </c>
      <c r="B9" s="11" t="s">
        <v>31</v>
      </c>
      <c r="C9" s="12"/>
      <c r="D9" s="13">
        <f t="shared" si="1"/>
        <v>0</v>
      </c>
      <c r="E9" s="13">
        <f>TIME(0,6,30)</f>
        <v>0.004513888888888889</v>
      </c>
      <c r="F9" s="14">
        <f t="shared" si="0"/>
        <v>0.004513888888888889</v>
      </c>
      <c r="G9" s="12">
        <f t="shared" si="2"/>
        <v>3</v>
      </c>
      <c r="I9" s="15"/>
      <c r="J9" s="15"/>
      <c r="K9" s="15"/>
      <c r="L9" s="15"/>
      <c r="M9" s="15"/>
      <c r="N9" s="15"/>
    </row>
    <row r="10" spans="1:14" ht="66" customHeight="1">
      <c r="A10" s="10">
        <v>83</v>
      </c>
      <c r="B10" s="11" t="s">
        <v>32</v>
      </c>
      <c r="C10" s="12"/>
      <c r="D10" s="13">
        <f t="shared" si="1"/>
        <v>0</v>
      </c>
      <c r="E10" s="13">
        <f>TIME(0,7,5)</f>
        <v>0.004918981481481482</v>
      </c>
      <c r="F10" s="14">
        <f t="shared" si="0"/>
        <v>0.004918981481481482</v>
      </c>
      <c r="G10" s="12">
        <f t="shared" si="2"/>
        <v>4</v>
      </c>
      <c r="I10" s="15"/>
      <c r="J10" s="15"/>
      <c r="K10" s="15"/>
      <c r="L10" s="15"/>
      <c r="M10" s="15"/>
      <c r="N10" s="15"/>
    </row>
    <row r="11" spans="1:14" ht="66" customHeight="1">
      <c r="A11" s="10">
        <v>84</v>
      </c>
      <c r="B11" s="11" t="s">
        <v>36</v>
      </c>
      <c r="C11" s="12"/>
      <c r="D11" s="13">
        <f t="shared" si="1"/>
        <v>0</v>
      </c>
      <c r="E11" s="13">
        <f>TIME(0,6,16)</f>
        <v>0.0043518518518518515</v>
      </c>
      <c r="F11" s="14">
        <f t="shared" si="0"/>
        <v>0.0043518518518518515</v>
      </c>
      <c r="G11" s="12">
        <f t="shared" si="2"/>
        <v>5</v>
      </c>
      <c r="I11" s="15"/>
      <c r="J11" s="15"/>
      <c r="K11" s="15"/>
      <c r="L11" s="15"/>
      <c r="M11" s="15"/>
      <c r="N11" s="15"/>
    </row>
    <row r="12" spans="1:14" ht="66" customHeight="1">
      <c r="A12" s="10">
        <v>85</v>
      </c>
      <c r="B12" s="11" t="s">
        <v>37</v>
      </c>
      <c r="C12" s="12"/>
      <c r="D12" s="13">
        <f t="shared" si="1"/>
        <v>0</v>
      </c>
      <c r="E12" s="13">
        <f>TIME(0,6,22)</f>
        <v>0.0044212962962962956</v>
      </c>
      <c r="F12" s="14">
        <f t="shared" si="0"/>
        <v>0.0044212962962962956</v>
      </c>
      <c r="G12" s="12">
        <f t="shared" si="2"/>
        <v>6</v>
      </c>
      <c r="I12" s="15"/>
      <c r="J12" s="15"/>
      <c r="K12" s="15"/>
      <c r="L12" s="15"/>
      <c r="M12" s="15"/>
      <c r="N12" s="15"/>
    </row>
    <row r="13" spans="1:7" ht="66" customHeight="1">
      <c r="A13" s="10"/>
      <c r="B13" s="11"/>
      <c r="C13" s="12"/>
      <c r="D13" s="13">
        <f t="shared" si="1"/>
        <v>0</v>
      </c>
      <c r="E13" s="13">
        <f t="shared" si="1"/>
        <v>0</v>
      </c>
      <c r="F13" s="14">
        <f t="shared" si="0"/>
        <v>0</v>
      </c>
      <c r="G13" s="12">
        <f t="shared" si="2"/>
        <v>7</v>
      </c>
    </row>
    <row r="14" spans="1:7" ht="66" customHeight="1">
      <c r="A14" s="10"/>
      <c r="B14" s="11"/>
      <c r="C14" s="12"/>
      <c r="D14" s="13">
        <f t="shared" si="1"/>
        <v>0</v>
      </c>
      <c r="E14" s="13">
        <f t="shared" si="1"/>
        <v>0</v>
      </c>
      <c r="F14" s="14">
        <f t="shared" si="0"/>
        <v>0</v>
      </c>
      <c r="G14" s="12">
        <f t="shared" si="2"/>
        <v>8</v>
      </c>
    </row>
    <row r="15" spans="1:7" ht="66" customHeight="1">
      <c r="A15" s="10"/>
      <c r="B15" s="11"/>
      <c r="C15" s="12"/>
      <c r="D15" s="13">
        <f t="shared" si="1"/>
        <v>0</v>
      </c>
      <c r="E15" s="13">
        <f t="shared" si="1"/>
        <v>0</v>
      </c>
      <c r="F15" s="14">
        <f t="shared" si="0"/>
        <v>0</v>
      </c>
      <c r="G15" s="12">
        <f t="shared" si="2"/>
        <v>9</v>
      </c>
    </row>
    <row r="16" spans="1:7" ht="66" customHeight="1">
      <c r="A16" s="10"/>
      <c r="B16" s="11"/>
      <c r="C16" s="12"/>
      <c r="D16" s="13">
        <f t="shared" si="1"/>
        <v>0</v>
      </c>
      <c r="E16" s="13">
        <f t="shared" si="1"/>
        <v>0</v>
      </c>
      <c r="F16" s="14">
        <f t="shared" si="0"/>
        <v>0</v>
      </c>
      <c r="G16" s="12">
        <f t="shared" si="2"/>
        <v>10</v>
      </c>
    </row>
    <row r="17" spans="1:7" ht="66" customHeight="1">
      <c r="A17" s="10"/>
      <c r="B17" s="11"/>
      <c r="C17" s="12"/>
      <c r="D17" s="13">
        <f t="shared" si="1"/>
        <v>0</v>
      </c>
      <c r="E17" s="13">
        <f t="shared" si="1"/>
        <v>0</v>
      </c>
      <c r="F17" s="14">
        <f t="shared" si="0"/>
        <v>0</v>
      </c>
      <c r="G17" s="12">
        <f t="shared" si="2"/>
        <v>11</v>
      </c>
    </row>
    <row r="18" spans="1:7" ht="66" customHeight="1">
      <c r="A18" s="10"/>
      <c r="B18" s="11"/>
      <c r="C18" s="12"/>
      <c r="D18" s="13">
        <f t="shared" si="1"/>
        <v>0</v>
      </c>
      <c r="E18" s="13">
        <f t="shared" si="1"/>
        <v>0</v>
      </c>
      <c r="F18" s="14">
        <f t="shared" si="0"/>
        <v>0</v>
      </c>
      <c r="G18" s="12">
        <f t="shared" si="2"/>
        <v>12</v>
      </c>
    </row>
    <row r="19" spans="1:7" ht="66" customHeight="1">
      <c r="A19" s="10"/>
      <c r="B19" s="11"/>
      <c r="C19" s="12"/>
      <c r="D19" s="13">
        <f t="shared" si="1"/>
        <v>0</v>
      </c>
      <c r="E19" s="13">
        <f t="shared" si="1"/>
        <v>0</v>
      </c>
      <c r="F19" s="14">
        <f t="shared" si="0"/>
        <v>0</v>
      </c>
      <c r="G19" s="12">
        <f t="shared" si="2"/>
        <v>13</v>
      </c>
    </row>
    <row r="20" spans="1:7" ht="66" customHeight="1">
      <c r="A20" s="10"/>
      <c r="B20" s="11"/>
      <c r="C20" s="12"/>
      <c r="D20" s="13">
        <f t="shared" si="1"/>
        <v>0</v>
      </c>
      <c r="E20" s="13">
        <f t="shared" si="1"/>
        <v>0</v>
      </c>
      <c r="F20" s="14">
        <f t="shared" si="0"/>
        <v>0</v>
      </c>
      <c r="G20" s="12">
        <f t="shared" si="2"/>
        <v>14</v>
      </c>
    </row>
    <row r="21" spans="1:7" ht="66" customHeight="1">
      <c r="A21" s="10"/>
      <c r="B21" s="11"/>
      <c r="C21" s="12"/>
      <c r="D21" s="13">
        <f t="shared" si="1"/>
        <v>0</v>
      </c>
      <c r="E21" s="13">
        <f t="shared" si="1"/>
        <v>0</v>
      </c>
      <c r="F21" s="14">
        <f t="shared" si="0"/>
        <v>0</v>
      </c>
      <c r="G21" s="12">
        <f t="shared" si="2"/>
        <v>15</v>
      </c>
    </row>
    <row r="22" spans="1:7" ht="66" customHeight="1">
      <c r="A22" s="10"/>
      <c r="B22" s="11"/>
      <c r="C22" s="12"/>
      <c r="D22" s="13">
        <f t="shared" si="1"/>
        <v>0</v>
      </c>
      <c r="E22" s="13">
        <f t="shared" si="1"/>
        <v>0</v>
      </c>
      <c r="F22" s="14">
        <f t="shared" si="0"/>
        <v>0</v>
      </c>
      <c r="G22" s="12">
        <f t="shared" si="2"/>
        <v>16</v>
      </c>
    </row>
    <row r="23" spans="1:7" ht="66" customHeight="1">
      <c r="A23" s="10"/>
      <c r="B23" s="11"/>
      <c r="C23" s="12"/>
      <c r="D23" s="13">
        <f t="shared" si="1"/>
        <v>0</v>
      </c>
      <c r="E23" s="13">
        <f t="shared" si="1"/>
        <v>0</v>
      </c>
      <c r="F23" s="14">
        <f t="shared" si="0"/>
        <v>0</v>
      </c>
      <c r="G23" s="12">
        <f t="shared" si="2"/>
        <v>17</v>
      </c>
    </row>
    <row r="24" spans="1:7" ht="66" customHeight="1">
      <c r="A24" s="10"/>
      <c r="B24" s="11"/>
      <c r="C24" s="12"/>
      <c r="D24" s="13">
        <f t="shared" si="1"/>
        <v>0</v>
      </c>
      <c r="E24" s="13">
        <f t="shared" si="1"/>
        <v>0</v>
      </c>
      <c r="F24" s="14">
        <f t="shared" si="0"/>
        <v>0</v>
      </c>
      <c r="G24" s="12">
        <f t="shared" si="2"/>
        <v>18</v>
      </c>
    </row>
    <row r="25" spans="1:7" ht="66" customHeight="1">
      <c r="A25" s="10"/>
      <c r="B25" s="11"/>
      <c r="C25" s="12"/>
      <c r="D25" s="13">
        <f t="shared" si="1"/>
        <v>0</v>
      </c>
      <c r="E25" s="13">
        <f t="shared" si="1"/>
        <v>0</v>
      </c>
      <c r="F25" s="14">
        <f t="shared" si="0"/>
        <v>0</v>
      </c>
      <c r="G25" s="12">
        <f t="shared" si="2"/>
        <v>19</v>
      </c>
    </row>
    <row r="26" spans="1:7" ht="66" customHeight="1">
      <c r="A26" s="10"/>
      <c r="B26" s="11"/>
      <c r="C26" s="12"/>
      <c r="D26" s="13">
        <f t="shared" si="1"/>
        <v>0</v>
      </c>
      <c r="E26" s="13">
        <f t="shared" si="1"/>
        <v>0</v>
      </c>
      <c r="F26" s="14">
        <f t="shared" si="0"/>
        <v>0</v>
      </c>
      <c r="G26" s="12">
        <f t="shared" si="2"/>
        <v>20</v>
      </c>
    </row>
    <row r="27" spans="1:7" ht="66" customHeight="1">
      <c r="A27" s="10"/>
      <c r="B27" s="11"/>
      <c r="C27" s="12"/>
      <c r="D27" s="13">
        <f t="shared" si="1"/>
        <v>0</v>
      </c>
      <c r="E27" s="13">
        <f t="shared" si="1"/>
        <v>0</v>
      </c>
      <c r="F27" s="14">
        <f t="shared" si="0"/>
        <v>0</v>
      </c>
      <c r="G27" s="12">
        <f t="shared" si="2"/>
        <v>21</v>
      </c>
    </row>
    <row r="28" spans="1:7" ht="66" customHeight="1">
      <c r="A28" s="10"/>
      <c r="B28" s="11"/>
      <c r="C28" s="12"/>
      <c r="D28" s="13">
        <f t="shared" si="1"/>
        <v>0</v>
      </c>
      <c r="E28" s="13">
        <f t="shared" si="1"/>
        <v>0</v>
      </c>
      <c r="F28" s="14">
        <f t="shared" si="0"/>
        <v>0</v>
      </c>
      <c r="G28" s="12">
        <f t="shared" si="2"/>
        <v>22</v>
      </c>
    </row>
    <row r="29" spans="1:7" ht="66" customHeight="1">
      <c r="A29" s="10"/>
      <c r="B29" s="11"/>
      <c r="C29" s="12"/>
      <c r="D29" s="13">
        <f t="shared" si="1"/>
        <v>0</v>
      </c>
      <c r="E29" s="13">
        <f t="shared" si="1"/>
        <v>0</v>
      </c>
      <c r="F29" s="14">
        <f t="shared" si="0"/>
        <v>0</v>
      </c>
      <c r="G29" s="12">
        <f t="shared" si="2"/>
        <v>23</v>
      </c>
    </row>
    <row r="30" spans="1:7" ht="66" customHeight="1">
      <c r="A30" s="10"/>
      <c r="B30" s="11"/>
      <c r="C30" s="12"/>
      <c r="D30" s="13">
        <f t="shared" si="1"/>
        <v>0</v>
      </c>
      <c r="E30" s="13">
        <f t="shared" si="1"/>
        <v>0</v>
      </c>
      <c r="F30" s="14">
        <f t="shared" si="0"/>
        <v>0</v>
      </c>
      <c r="G30" s="12">
        <f t="shared" si="2"/>
        <v>24</v>
      </c>
    </row>
    <row r="31" spans="1:7" ht="66" customHeight="1">
      <c r="A31" s="10"/>
      <c r="B31" s="11"/>
      <c r="C31" s="12"/>
      <c r="D31" s="13">
        <f t="shared" si="1"/>
        <v>0</v>
      </c>
      <c r="E31" s="13">
        <f t="shared" si="1"/>
        <v>0</v>
      </c>
      <c r="F31" s="14">
        <f t="shared" si="0"/>
        <v>0</v>
      </c>
      <c r="G31" s="12">
        <f t="shared" si="2"/>
        <v>25</v>
      </c>
    </row>
    <row r="32" spans="1:7" ht="66" customHeight="1">
      <c r="A32" s="10"/>
      <c r="B32" s="11"/>
      <c r="C32" s="12"/>
      <c r="D32" s="13">
        <f t="shared" si="1"/>
        <v>0</v>
      </c>
      <c r="E32" s="13">
        <f t="shared" si="1"/>
        <v>0</v>
      </c>
      <c r="F32" s="14">
        <f t="shared" si="0"/>
        <v>0</v>
      </c>
      <c r="G32" s="12">
        <f t="shared" si="2"/>
        <v>26</v>
      </c>
    </row>
    <row r="33" spans="1:7" ht="66" customHeight="1">
      <c r="A33" s="10"/>
      <c r="B33" s="11"/>
      <c r="C33" s="12"/>
      <c r="D33" s="13">
        <f t="shared" si="1"/>
        <v>0</v>
      </c>
      <c r="E33" s="13">
        <f t="shared" si="1"/>
        <v>0</v>
      </c>
      <c r="F33" s="14">
        <f t="shared" si="0"/>
        <v>0</v>
      </c>
      <c r="G33" s="12">
        <f t="shared" si="2"/>
        <v>27</v>
      </c>
    </row>
    <row r="34" spans="1:7" ht="66" customHeight="1">
      <c r="A34" s="10"/>
      <c r="B34" s="11"/>
      <c r="C34" s="12"/>
      <c r="D34" s="13">
        <f t="shared" si="1"/>
        <v>0</v>
      </c>
      <c r="E34" s="13">
        <f t="shared" si="1"/>
        <v>0</v>
      </c>
      <c r="F34" s="14">
        <f t="shared" si="0"/>
        <v>0</v>
      </c>
      <c r="G34" s="12">
        <f t="shared" si="2"/>
        <v>28</v>
      </c>
    </row>
    <row r="35" spans="1:7" ht="66" customHeight="1">
      <c r="A35" s="10"/>
      <c r="B35" s="11"/>
      <c r="C35" s="12"/>
      <c r="D35" s="13">
        <f t="shared" si="1"/>
        <v>0</v>
      </c>
      <c r="E35" s="13">
        <f t="shared" si="1"/>
        <v>0</v>
      </c>
      <c r="F35" s="14">
        <f t="shared" si="0"/>
        <v>0</v>
      </c>
      <c r="G35" s="12">
        <f t="shared" si="2"/>
        <v>29</v>
      </c>
    </row>
    <row r="36" spans="1:7" ht="66" customHeight="1">
      <c r="A36" s="10"/>
      <c r="B36" s="11"/>
      <c r="C36" s="12"/>
      <c r="D36" s="13">
        <f t="shared" si="1"/>
        <v>0</v>
      </c>
      <c r="E36" s="13">
        <f t="shared" si="1"/>
        <v>0</v>
      </c>
      <c r="F36" s="14">
        <f t="shared" si="0"/>
        <v>0</v>
      </c>
      <c r="G36" s="12">
        <f t="shared" si="2"/>
        <v>30</v>
      </c>
    </row>
    <row r="37" spans="1:7" ht="66" customHeight="1">
      <c r="A37" s="10"/>
      <c r="B37" s="11"/>
      <c r="C37" s="12"/>
      <c r="D37" s="13">
        <f t="shared" si="1"/>
        <v>0</v>
      </c>
      <c r="E37" s="13">
        <f t="shared" si="1"/>
        <v>0</v>
      </c>
      <c r="F37" s="14">
        <f t="shared" si="0"/>
        <v>0</v>
      </c>
      <c r="G37" s="12">
        <f t="shared" si="2"/>
        <v>31</v>
      </c>
    </row>
    <row r="38" spans="1:7" ht="66" customHeight="1">
      <c r="A38" s="10"/>
      <c r="B38" s="11"/>
      <c r="C38" s="12"/>
      <c r="D38" s="13">
        <f t="shared" si="1"/>
        <v>0</v>
      </c>
      <c r="E38" s="13">
        <f t="shared" si="1"/>
        <v>0</v>
      </c>
      <c r="F38" s="14">
        <f t="shared" si="0"/>
        <v>0</v>
      </c>
      <c r="G38" s="12">
        <f t="shared" si="2"/>
        <v>32</v>
      </c>
    </row>
    <row r="39" spans="1:7" ht="66" customHeight="1">
      <c r="A39" s="10"/>
      <c r="B39" s="11"/>
      <c r="C39" s="12"/>
      <c r="D39" s="13">
        <f t="shared" si="1"/>
        <v>0</v>
      </c>
      <c r="E39" s="13">
        <f t="shared" si="1"/>
        <v>0</v>
      </c>
      <c r="F39" s="14">
        <f aca="true" t="shared" si="3" ref="F39:F56">E39-D39</f>
        <v>0</v>
      </c>
      <c r="G39" s="12">
        <f t="shared" si="2"/>
        <v>33</v>
      </c>
    </row>
    <row r="40" spans="1:7" ht="66" customHeight="1">
      <c r="A40" s="10"/>
      <c r="B40" s="11"/>
      <c r="C40" s="12"/>
      <c r="D40" s="13">
        <f aca="true" t="shared" si="4" ref="D40:E56">TIME(0,0,0)</f>
        <v>0</v>
      </c>
      <c r="E40" s="13">
        <f t="shared" si="4"/>
        <v>0</v>
      </c>
      <c r="F40" s="14">
        <f t="shared" si="3"/>
        <v>0</v>
      </c>
      <c r="G40" s="12">
        <f aca="true" t="shared" si="5" ref="G40:G56">SUM(G39)+1</f>
        <v>34</v>
      </c>
    </row>
    <row r="41" spans="1:7" ht="66" customHeight="1">
      <c r="A41" s="10"/>
      <c r="B41" s="11"/>
      <c r="C41" s="12"/>
      <c r="D41" s="13">
        <f t="shared" si="4"/>
        <v>0</v>
      </c>
      <c r="E41" s="13">
        <f t="shared" si="4"/>
        <v>0</v>
      </c>
      <c r="F41" s="14">
        <f t="shared" si="3"/>
        <v>0</v>
      </c>
      <c r="G41" s="12">
        <f t="shared" si="5"/>
        <v>35</v>
      </c>
    </row>
    <row r="42" spans="1:7" ht="66" customHeight="1">
      <c r="A42" s="10"/>
      <c r="B42" s="11"/>
      <c r="C42" s="12"/>
      <c r="D42" s="13">
        <f t="shared" si="4"/>
        <v>0</v>
      </c>
      <c r="E42" s="13">
        <f t="shared" si="4"/>
        <v>0</v>
      </c>
      <c r="F42" s="14">
        <f t="shared" si="3"/>
        <v>0</v>
      </c>
      <c r="G42" s="12">
        <f t="shared" si="5"/>
        <v>36</v>
      </c>
    </row>
    <row r="43" spans="1:7" ht="66" customHeight="1">
      <c r="A43" s="10"/>
      <c r="B43" s="11"/>
      <c r="C43" s="12"/>
      <c r="D43" s="13">
        <f t="shared" si="4"/>
        <v>0</v>
      </c>
      <c r="E43" s="13">
        <f t="shared" si="4"/>
        <v>0</v>
      </c>
      <c r="F43" s="14">
        <f t="shared" si="3"/>
        <v>0</v>
      </c>
      <c r="G43" s="12">
        <f t="shared" si="5"/>
        <v>37</v>
      </c>
    </row>
    <row r="44" spans="1:7" ht="66" customHeight="1">
      <c r="A44" s="10"/>
      <c r="B44" s="11"/>
      <c r="C44" s="12"/>
      <c r="D44" s="13">
        <f t="shared" si="4"/>
        <v>0</v>
      </c>
      <c r="E44" s="13">
        <f t="shared" si="4"/>
        <v>0</v>
      </c>
      <c r="F44" s="14">
        <f t="shared" si="3"/>
        <v>0</v>
      </c>
      <c r="G44" s="12">
        <f t="shared" si="5"/>
        <v>38</v>
      </c>
    </row>
    <row r="45" spans="1:7" ht="66" customHeight="1">
      <c r="A45" s="10"/>
      <c r="B45" s="11"/>
      <c r="C45" s="12"/>
      <c r="D45" s="13">
        <f t="shared" si="4"/>
        <v>0</v>
      </c>
      <c r="E45" s="13">
        <f t="shared" si="4"/>
        <v>0</v>
      </c>
      <c r="F45" s="14">
        <f t="shared" si="3"/>
        <v>0</v>
      </c>
      <c r="G45" s="12">
        <f t="shared" si="5"/>
        <v>39</v>
      </c>
    </row>
    <row r="46" spans="1:7" ht="66" customHeight="1">
      <c r="A46" s="10"/>
      <c r="B46" s="11"/>
      <c r="C46" s="12"/>
      <c r="D46" s="13">
        <f t="shared" si="4"/>
        <v>0</v>
      </c>
      <c r="E46" s="13">
        <f t="shared" si="4"/>
        <v>0</v>
      </c>
      <c r="F46" s="14">
        <f t="shared" si="3"/>
        <v>0</v>
      </c>
      <c r="G46" s="12">
        <f t="shared" si="5"/>
        <v>40</v>
      </c>
    </row>
    <row r="47" spans="1:7" ht="66" customHeight="1">
      <c r="A47" s="10"/>
      <c r="B47" s="11"/>
      <c r="C47" s="12"/>
      <c r="D47" s="13">
        <f t="shared" si="4"/>
        <v>0</v>
      </c>
      <c r="E47" s="13">
        <f t="shared" si="4"/>
        <v>0</v>
      </c>
      <c r="F47" s="14">
        <f t="shared" si="3"/>
        <v>0</v>
      </c>
      <c r="G47" s="12">
        <f t="shared" si="5"/>
        <v>41</v>
      </c>
    </row>
    <row r="48" spans="1:7" ht="66" customHeight="1">
      <c r="A48" s="10"/>
      <c r="B48" s="11"/>
      <c r="C48" s="12"/>
      <c r="D48" s="13">
        <f t="shared" si="4"/>
        <v>0</v>
      </c>
      <c r="E48" s="13">
        <f t="shared" si="4"/>
        <v>0</v>
      </c>
      <c r="F48" s="14">
        <f t="shared" si="3"/>
        <v>0</v>
      </c>
      <c r="G48" s="12">
        <f t="shared" si="5"/>
        <v>42</v>
      </c>
    </row>
    <row r="49" spans="1:7" ht="66" customHeight="1">
      <c r="A49" s="10"/>
      <c r="B49" s="11"/>
      <c r="C49" s="12"/>
      <c r="D49" s="13">
        <f t="shared" si="4"/>
        <v>0</v>
      </c>
      <c r="E49" s="13">
        <f t="shared" si="4"/>
        <v>0</v>
      </c>
      <c r="F49" s="14">
        <f t="shared" si="3"/>
        <v>0</v>
      </c>
      <c r="G49" s="12">
        <f t="shared" si="5"/>
        <v>43</v>
      </c>
    </row>
    <row r="50" spans="1:7" ht="66" customHeight="1">
      <c r="A50" s="10"/>
      <c r="B50" s="11"/>
      <c r="C50" s="12"/>
      <c r="D50" s="13">
        <f t="shared" si="4"/>
        <v>0</v>
      </c>
      <c r="E50" s="13">
        <f t="shared" si="4"/>
        <v>0</v>
      </c>
      <c r="F50" s="14">
        <f t="shared" si="3"/>
        <v>0</v>
      </c>
      <c r="G50" s="12">
        <f t="shared" si="5"/>
        <v>44</v>
      </c>
    </row>
    <row r="51" spans="1:7" ht="66" customHeight="1">
      <c r="A51" s="10"/>
      <c r="B51" s="11"/>
      <c r="C51" s="12"/>
      <c r="D51" s="13">
        <f t="shared" si="4"/>
        <v>0</v>
      </c>
      <c r="E51" s="13">
        <f t="shared" si="4"/>
        <v>0</v>
      </c>
      <c r="F51" s="14">
        <f t="shared" si="3"/>
        <v>0</v>
      </c>
      <c r="G51" s="12">
        <f t="shared" si="5"/>
        <v>45</v>
      </c>
    </row>
    <row r="52" spans="1:7" ht="66" customHeight="1">
      <c r="A52" s="10"/>
      <c r="B52" s="11"/>
      <c r="C52" s="12"/>
      <c r="D52" s="13">
        <f t="shared" si="4"/>
        <v>0</v>
      </c>
      <c r="E52" s="13">
        <f t="shared" si="4"/>
        <v>0</v>
      </c>
      <c r="F52" s="14">
        <f t="shared" si="3"/>
        <v>0</v>
      </c>
      <c r="G52" s="12">
        <f t="shared" si="5"/>
        <v>46</v>
      </c>
    </row>
    <row r="53" spans="1:7" ht="66" customHeight="1">
      <c r="A53" s="10"/>
      <c r="B53" s="11"/>
      <c r="C53" s="12"/>
      <c r="D53" s="13">
        <f t="shared" si="4"/>
        <v>0</v>
      </c>
      <c r="E53" s="13">
        <f t="shared" si="4"/>
        <v>0</v>
      </c>
      <c r="F53" s="14">
        <f t="shared" si="3"/>
        <v>0</v>
      </c>
      <c r="G53" s="12">
        <f t="shared" si="5"/>
        <v>47</v>
      </c>
    </row>
    <row r="54" spans="1:7" ht="66" customHeight="1">
      <c r="A54" s="10"/>
      <c r="B54" s="11"/>
      <c r="C54" s="12"/>
      <c r="D54" s="13">
        <f t="shared" si="4"/>
        <v>0</v>
      </c>
      <c r="E54" s="13">
        <f t="shared" si="4"/>
        <v>0</v>
      </c>
      <c r="F54" s="14">
        <f t="shared" si="3"/>
        <v>0</v>
      </c>
      <c r="G54" s="12">
        <f t="shared" si="5"/>
        <v>48</v>
      </c>
    </row>
    <row r="55" spans="1:7" ht="66" customHeight="1">
      <c r="A55" s="10"/>
      <c r="B55" s="11"/>
      <c r="C55" s="12"/>
      <c r="D55" s="13">
        <f t="shared" si="4"/>
        <v>0</v>
      </c>
      <c r="E55" s="13">
        <f t="shared" si="4"/>
        <v>0</v>
      </c>
      <c r="F55" s="14">
        <f t="shared" si="3"/>
        <v>0</v>
      </c>
      <c r="G55" s="12">
        <f t="shared" si="5"/>
        <v>49</v>
      </c>
    </row>
    <row r="56" spans="1:7" ht="66" customHeight="1">
      <c r="A56" s="10"/>
      <c r="B56" s="11"/>
      <c r="C56" s="12"/>
      <c r="D56" s="13">
        <f t="shared" si="4"/>
        <v>0</v>
      </c>
      <c r="E56" s="13">
        <f t="shared" si="4"/>
        <v>0</v>
      </c>
      <c r="F56" s="14">
        <f t="shared" si="3"/>
        <v>0</v>
      </c>
      <c r="G56" s="12">
        <f t="shared" si="5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4">
      <selection activeCell="M14" sqref="M14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1406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35" t="s">
        <v>7</v>
      </c>
      <c r="B1" s="35"/>
      <c r="C1" s="35"/>
      <c r="D1" s="35"/>
      <c r="E1" s="35"/>
      <c r="F1" s="35"/>
      <c r="G1" s="35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36" t="s">
        <v>94</v>
      </c>
      <c r="B3" s="36"/>
      <c r="C3" s="36" t="s">
        <v>11</v>
      </c>
      <c r="D3" s="36"/>
      <c r="E3" s="36"/>
      <c r="F3" s="36"/>
      <c r="G3" s="36"/>
      <c r="IQ3"/>
      <c r="IR3"/>
      <c r="IS3"/>
      <c r="IT3"/>
      <c r="IU3"/>
    </row>
    <row r="4" spans="1:255" s="1" customFormat="1" ht="18" customHeight="1">
      <c r="A4" s="2" t="s">
        <v>86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4" ht="33" customHeight="1">
      <c r="A6" s="5" t="s">
        <v>0</v>
      </c>
      <c r="B6" s="6" t="s">
        <v>1</v>
      </c>
      <c r="C6" s="6" t="s">
        <v>2</v>
      </c>
      <c r="D6" s="7" t="s">
        <v>3</v>
      </c>
      <c r="E6" s="7" t="s">
        <v>4</v>
      </c>
      <c r="F6" s="8" t="s">
        <v>5</v>
      </c>
      <c r="G6" s="9" t="s">
        <v>6</v>
      </c>
      <c r="I6" s="15"/>
      <c r="J6" s="15"/>
      <c r="K6" s="15"/>
      <c r="L6" s="15"/>
      <c r="M6" s="15"/>
      <c r="N6" s="15"/>
    </row>
    <row r="7" spans="1:14" ht="66" customHeight="1">
      <c r="A7" s="10">
        <v>100</v>
      </c>
      <c r="B7" s="11" t="s">
        <v>27</v>
      </c>
      <c r="C7" s="12"/>
      <c r="D7" s="13">
        <f aca="true" t="shared" si="0" ref="D7:D12">TIME(0,0,0)</f>
        <v>0</v>
      </c>
      <c r="E7" s="13">
        <f>TIME(0,8,32)</f>
        <v>0.005925925925925926</v>
      </c>
      <c r="F7" s="14">
        <f aca="true" t="shared" si="1" ref="F7:F38">E7-D7</f>
        <v>0.005925925925925926</v>
      </c>
      <c r="G7" s="12">
        <v>1</v>
      </c>
      <c r="I7" s="15"/>
      <c r="J7" s="15"/>
      <c r="K7" s="15"/>
      <c r="L7" s="15"/>
      <c r="M7" s="15"/>
      <c r="N7" s="15"/>
    </row>
    <row r="8" spans="1:14" ht="66" customHeight="1">
      <c r="A8" s="10">
        <v>102</v>
      </c>
      <c r="B8" s="11" t="s">
        <v>24</v>
      </c>
      <c r="C8" s="12"/>
      <c r="D8" s="13">
        <f t="shared" si="0"/>
        <v>0</v>
      </c>
      <c r="E8" s="13">
        <f>TIME(0,8,44)</f>
        <v>0.0060648148148148145</v>
      </c>
      <c r="F8" s="14">
        <f t="shared" si="1"/>
        <v>0.0060648148148148145</v>
      </c>
      <c r="G8" s="12">
        <f aca="true" t="shared" si="2" ref="G8:G39">SUM(G7)+1</f>
        <v>2</v>
      </c>
      <c r="I8" s="15"/>
      <c r="J8" s="15"/>
      <c r="K8" s="15"/>
      <c r="L8" s="15"/>
      <c r="M8" s="15"/>
      <c r="N8" s="15"/>
    </row>
    <row r="9" spans="1:14" ht="66" customHeight="1">
      <c r="A9" s="10">
        <v>103</v>
      </c>
      <c r="B9" s="11" t="s">
        <v>25</v>
      </c>
      <c r="C9" s="12"/>
      <c r="D9" s="13">
        <f t="shared" si="0"/>
        <v>0</v>
      </c>
      <c r="E9" s="13">
        <f>TIME(0,9,25)</f>
        <v>0.006539351851851852</v>
      </c>
      <c r="F9" s="14">
        <f t="shared" si="1"/>
        <v>0.006539351851851852</v>
      </c>
      <c r="G9" s="12">
        <f t="shared" si="2"/>
        <v>3</v>
      </c>
      <c r="I9" s="15"/>
      <c r="J9" s="15"/>
      <c r="K9" s="15"/>
      <c r="L9" s="15"/>
      <c r="M9" s="15"/>
      <c r="N9" s="15"/>
    </row>
    <row r="10" spans="1:14" ht="66" customHeight="1">
      <c r="A10" s="10">
        <v>104</v>
      </c>
      <c r="B10" s="11" t="s">
        <v>26</v>
      </c>
      <c r="C10" s="12"/>
      <c r="D10" s="13">
        <f t="shared" si="0"/>
        <v>0</v>
      </c>
      <c r="E10" s="13">
        <f>TIME(0,10,58)</f>
        <v>0.0076157407407407415</v>
      </c>
      <c r="F10" s="14">
        <f t="shared" si="1"/>
        <v>0.0076157407407407415</v>
      </c>
      <c r="G10" s="12">
        <f t="shared" si="2"/>
        <v>4</v>
      </c>
      <c r="I10" s="15"/>
      <c r="J10" s="15"/>
      <c r="K10" s="15"/>
      <c r="L10" s="15"/>
      <c r="M10" s="15"/>
      <c r="N10" s="15"/>
    </row>
    <row r="11" spans="1:14" ht="66" customHeight="1">
      <c r="A11" s="10">
        <v>107</v>
      </c>
      <c r="B11" s="11" t="s">
        <v>30</v>
      </c>
      <c r="C11" s="12"/>
      <c r="D11" s="13">
        <f t="shared" si="0"/>
        <v>0</v>
      </c>
      <c r="E11" s="13">
        <f>TIME(0,8,26)</f>
        <v>0.0058564814814814825</v>
      </c>
      <c r="F11" s="14">
        <f t="shared" si="1"/>
        <v>0.0058564814814814825</v>
      </c>
      <c r="G11" s="12">
        <f t="shared" si="2"/>
        <v>5</v>
      </c>
      <c r="I11" s="15"/>
      <c r="J11" s="15"/>
      <c r="K11" s="15"/>
      <c r="L11" s="15"/>
      <c r="M11" s="15"/>
      <c r="N11" s="15"/>
    </row>
    <row r="12" spans="1:14" ht="66" customHeight="1">
      <c r="A12" s="10">
        <v>108</v>
      </c>
      <c r="B12" s="11" t="s">
        <v>70</v>
      </c>
      <c r="C12" s="12"/>
      <c r="D12" s="13">
        <f t="shared" si="0"/>
        <v>0</v>
      </c>
      <c r="E12" s="13">
        <f>TIME(0,8,38)</f>
        <v>0.00599537037037037</v>
      </c>
      <c r="F12" s="14">
        <f t="shared" si="1"/>
        <v>0.00599537037037037</v>
      </c>
      <c r="G12" s="12">
        <f t="shared" si="2"/>
        <v>6</v>
      </c>
      <c r="I12" s="15"/>
      <c r="J12" s="15"/>
      <c r="K12" s="15"/>
      <c r="L12" s="15"/>
      <c r="M12" s="15"/>
      <c r="N12" s="15"/>
    </row>
    <row r="13" spans="1:14" ht="66" customHeight="1">
      <c r="A13" s="10"/>
      <c r="B13" s="11"/>
      <c r="C13" s="12"/>
      <c r="D13" s="13"/>
      <c r="E13" s="13"/>
      <c r="F13" s="14">
        <f t="shared" si="1"/>
        <v>0</v>
      </c>
      <c r="G13" s="12">
        <f t="shared" si="2"/>
        <v>7</v>
      </c>
      <c r="I13" s="15"/>
      <c r="J13" s="15"/>
      <c r="K13" s="15"/>
      <c r="L13" s="15"/>
      <c r="M13" s="15"/>
      <c r="N13" s="15"/>
    </row>
    <row r="14" spans="1:14" ht="66" customHeight="1">
      <c r="A14" s="10"/>
      <c r="B14" s="11"/>
      <c r="C14" s="12"/>
      <c r="D14" s="13"/>
      <c r="E14" s="13"/>
      <c r="F14" s="14">
        <f t="shared" si="1"/>
        <v>0</v>
      </c>
      <c r="G14" s="12">
        <f t="shared" si="2"/>
        <v>8</v>
      </c>
      <c r="I14" s="15"/>
      <c r="J14" s="15"/>
      <c r="K14" s="15"/>
      <c r="L14" s="15"/>
      <c r="M14" s="15"/>
      <c r="N14" s="15"/>
    </row>
    <row r="15" spans="1:7" ht="66" customHeight="1">
      <c r="A15" s="10"/>
      <c r="B15" s="11"/>
      <c r="C15" s="12"/>
      <c r="D15" s="13"/>
      <c r="E15" s="13"/>
      <c r="F15" s="14">
        <f t="shared" si="1"/>
        <v>0</v>
      </c>
      <c r="G15" s="12">
        <f t="shared" si="2"/>
        <v>9</v>
      </c>
    </row>
    <row r="16" spans="1:7" ht="66" customHeight="1">
      <c r="A16" s="10"/>
      <c r="B16" s="11"/>
      <c r="C16" s="12"/>
      <c r="D16" s="13"/>
      <c r="E16" s="13"/>
      <c r="F16" s="14">
        <f t="shared" si="1"/>
        <v>0</v>
      </c>
      <c r="G16" s="12">
        <f t="shared" si="2"/>
        <v>10</v>
      </c>
    </row>
    <row r="17" spans="1:7" ht="66" customHeight="1">
      <c r="A17" s="10"/>
      <c r="B17" s="11"/>
      <c r="C17" s="12"/>
      <c r="D17" s="13"/>
      <c r="E17" s="13"/>
      <c r="F17" s="14">
        <f t="shared" si="1"/>
        <v>0</v>
      </c>
      <c r="G17" s="12">
        <f t="shared" si="2"/>
        <v>11</v>
      </c>
    </row>
    <row r="18" spans="1:7" ht="66" customHeight="1">
      <c r="A18" s="10"/>
      <c r="B18" s="11"/>
      <c r="C18" s="12"/>
      <c r="D18" s="13"/>
      <c r="E18" s="13"/>
      <c r="F18" s="14">
        <f t="shared" si="1"/>
        <v>0</v>
      </c>
      <c r="G18" s="12">
        <f t="shared" si="2"/>
        <v>12</v>
      </c>
    </row>
    <row r="19" spans="1:7" ht="66" customHeight="1">
      <c r="A19" s="10"/>
      <c r="B19" s="11"/>
      <c r="C19" s="12"/>
      <c r="D19" s="13"/>
      <c r="E19" s="13"/>
      <c r="F19" s="14">
        <f t="shared" si="1"/>
        <v>0</v>
      </c>
      <c r="G19" s="12">
        <f t="shared" si="2"/>
        <v>13</v>
      </c>
    </row>
    <row r="20" spans="1:7" ht="66" customHeight="1">
      <c r="A20" s="10"/>
      <c r="B20" s="11"/>
      <c r="C20" s="12"/>
      <c r="D20" s="13"/>
      <c r="E20" s="13"/>
      <c r="F20" s="14">
        <f t="shared" si="1"/>
        <v>0</v>
      </c>
      <c r="G20" s="12">
        <f t="shared" si="2"/>
        <v>14</v>
      </c>
    </row>
    <row r="21" spans="1:7" ht="66" customHeight="1">
      <c r="A21" s="10"/>
      <c r="B21" s="11"/>
      <c r="C21" s="12"/>
      <c r="D21" s="13"/>
      <c r="E21" s="13"/>
      <c r="F21" s="14">
        <f t="shared" si="1"/>
        <v>0</v>
      </c>
      <c r="G21" s="12">
        <f t="shared" si="2"/>
        <v>15</v>
      </c>
    </row>
    <row r="22" spans="1:7" ht="66" customHeight="1">
      <c r="A22" s="10"/>
      <c r="B22" s="11"/>
      <c r="C22" s="12"/>
      <c r="D22" s="13"/>
      <c r="E22" s="13"/>
      <c r="F22" s="14">
        <f t="shared" si="1"/>
        <v>0</v>
      </c>
      <c r="G22" s="12">
        <f t="shared" si="2"/>
        <v>16</v>
      </c>
    </row>
    <row r="23" spans="1:7" ht="66" customHeight="1">
      <c r="A23" s="10"/>
      <c r="B23" s="11"/>
      <c r="C23" s="12"/>
      <c r="D23" s="13"/>
      <c r="E23" s="13"/>
      <c r="F23" s="14">
        <f t="shared" si="1"/>
        <v>0</v>
      </c>
      <c r="G23" s="12">
        <f t="shared" si="2"/>
        <v>17</v>
      </c>
    </row>
    <row r="24" spans="1:7" ht="66" customHeight="1">
      <c r="A24" s="10"/>
      <c r="B24" s="11"/>
      <c r="C24" s="12"/>
      <c r="D24" s="13"/>
      <c r="E24" s="13"/>
      <c r="F24" s="14">
        <f t="shared" si="1"/>
        <v>0</v>
      </c>
      <c r="G24" s="12">
        <f t="shared" si="2"/>
        <v>18</v>
      </c>
    </row>
    <row r="25" spans="1:7" ht="66" customHeight="1">
      <c r="A25" s="10"/>
      <c r="B25" s="11"/>
      <c r="C25" s="12"/>
      <c r="D25" s="13"/>
      <c r="E25" s="13"/>
      <c r="F25" s="14">
        <f t="shared" si="1"/>
        <v>0</v>
      </c>
      <c r="G25" s="12">
        <f t="shared" si="2"/>
        <v>19</v>
      </c>
    </row>
    <row r="26" spans="1:7" ht="66" customHeight="1">
      <c r="A26" s="10"/>
      <c r="B26" s="11"/>
      <c r="C26" s="12"/>
      <c r="D26" s="13"/>
      <c r="E26" s="13"/>
      <c r="F26" s="14">
        <f t="shared" si="1"/>
        <v>0</v>
      </c>
      <c r="G26" s="12">
        <f t="shared" si="2"/>
        <v>20</v>
      </c>
    </row>
    <row r="27" spans="1:7" ht="66" customHeight="1">
      <c r="A27" s="10"/>
      <c r="B27" s="11"/>
      <c r="C27" s="12"/>
      <c r="D27" s="13"/>
      <c r="E27" s="13"/>
      <c r="F27" s="14">
        <f t="shared" si="1"/>
        <v>0</v>
      </c>
      <c r="G27" s="12">
        <f t="shared" si="2"/>
        <v>21</v>
      </c>
    </row>
    <row r="28" spans="1:7" ht="66" customHeight="1">
      <c r="A28" s="10"/>
      <c r="B28" s="11"/>
      <c r="C28" s="12"/>
      <c r="D28" s="13"/>
      <c r="E28" s="13"/>
      <c r="F28" s="14">
        <f t="shared" si="1"/>
        <v>0</v>
      </c>
      <c r="G28" s="12">
        <f t="shared" si="2"/>
        <v>22</v>
      </c>
    </row>
    <row r="29" spans="1:7" ht="66" customHeight="1">
      <c r="A29" s="10"/>
      <c r="B29" s="11"/>
      <c r="C29" s="12"/>
      <c r="D29" s="13"/>
      <c r="E29" s="13"/>
      <c r="F29" s="14">
        <f t="shared" si="1"/>
        <v>0</v>
      </c>
      <c r="G29" s="12">
        <f t="shared" si="2"/>
        <v>23</v>
      </c>
    </row>
    <row r="30" spans="1:7" ht="66" customHeight="1">
      <c r="A30" s="10"/>
      <c r="B30" s="11"/>
      <c r="C30" s="12"/>
      <c r="D30" s="13"/>
      <c r="E30" s="13"/>
      <c r="F30" s="14">
        <f t="shared" si="1"/>
        <v>0</v>
      </c>
      <c r="G30" s="12">
        <f t="shared" si="2"/>
        <v>24</v>
      </c>
    </row>
    <row r="31" spans="1:7" ht="66" customHeight="1">
      <c r="A31" s="10"/>
      <c r="B31" s="11"/>
      <c r="C31" s="12"/>
      <c r="D31" s="13"/>
      <c r="E31" s="13"/>
      <c r="F31" s="14">
        <f t="shared" si="1"/>
        <v>0</v>
      </c>
      <c r="G31" s="12">
        <f t="shared" si="2"/>
        <v>25</v>
      </c>
    </row>
    <row r="32" spans="1:7" ht="66" customHeight="1">
      <c r="A32" s="10"/>
      <c r="B32" s="11"/>
      <c r="C32" s="12"/>
      <c r="D32" s="13"/>
      <c r="E32" s="13"/>
      <c r="F32" s="14">
        <f t="shared" si="1"/>
        <v>0</v>
      </c>
      <c r="G32" s="12">
        <f t="shared" si="2"/>
        <v>26</v>
      </c>
    </row>
    <row r="33" spans="1:7" ht="66" customHeight="1">
      <c r="A33" s="10"/>
      <c r="B33" s="11"/>
      <c r="C33" s="12"/>
      <c r="D33" s="13"/>
      <c r="E33" s="13"/>
      <c r="F33" s="14">
        <f t="shared" si="1"/>
        <v>0</v>
      </c>
      <c r="G33" s="12">
        <f t="shared" si="2"/>
        <v>27</v>
      </c>
    </row>
    <row r="34" spans="1:7" ht="66" customHeight="1">
      <c r="A34" s="10"/>
      <c r="B34" s="11"/>
      <c r="C34" s="12"/>
      <c r="D34" s="13"/>
      <c r="E34" s="13"/>
      <c r="F34" s="14">
        <f t="shared" si="1"/>
        <v>0</v>
      </c>
      <c r="G34" s="12">
        <f t="shared" si="2"/>
        <v>28</v>
      </c>
    </row>
    <row r="35" spans="1:7" ht="66" customHeight="1">
      <c r="A35" s="10"/>
      <c r="B35" s="11"/>
      <c r="C35" s="12"/>
      <c r="D35" s="13"/>
      <c r="E35" s="13"/>
      <c r="F35" s="14">
        <f t="shared" si="1"/>
        <v>0</v>
      </c>
      <c r="G35" s="12">
        <f t="shared" si="2"/>
        <v>29</v>
      </c>
    </row>
    <row r="36" spans="1:7" ht="66" customHeight="1">
      <c r="A36" s="10"/>
      <c r="B36" s="11"/>
      <c r="C36" s="12"/>
      <c r="D36" s="13"/>
      <c r="E36" s="13"/>
      <c r="F36" s="14">
        <f t="shared" si="1"/>
        <v>0</v>
      </c>
      <c r="G36" s="12">
        <f t="shared" si="2"/>
        <v>30</v>
      </c>
    </row>
    <row r="37" spans="1:7" ht="66" customHeight="1">
      <c r="A37" s="10"/>
      <c r="B37" s="11"/>
      <c r="C37" s="12"/>
      <c r="D37" s="13"/>
      <c r="E37" s="13"/>
      <c r="F37" s="14">
        <f t="shared" si="1"/>
        <v>0</v>
      </c>
      <c r="G37" s="12">
        <f t="shared" si="2"/>
        <v>31</v>
      </c>
    </row>
    <row r="38" spans="1:7" ht="66" customHeight="1">
      <c r="A38" s="10"/>
      <c r="B38" s="11"/>
      <c r="C38" s="12"/>
      <c r="D38" s="13"/>
      <c r="E38" s="13"/>
      <c r="F38" s="14">
        <f t="shared" si="1"/>
        <v>0</v>
      </c>
      <c r="G38" s="12">
        <f t="shared" si="2"/>
        <v>32</v>
      </c>
    </row>
    <row r="39" spans="1:7" ht="66" customHeight="1">
      <c r="A39" s="10"/>
      <c r="B39" s="11"/>
      <c r="C39" s="12"/>
      <c r="D39" s="13"/>
      <c r="E39" s="13"/>
      <c r="F39" s="14">
        <f aca="true" t="shared" si="3" ref="F39:F56">E39-D39</f>
        <v>0</v>
      </c>
      <c r="G39" s="12">
        <f t="shared" si="2"/>
        <v>33</v>
      </c>
    </row>
    <row r="40" spans="1:7" ht="66" customHeight="1">
      <c r="A40" s="10"/>
      <c r="B40" s="11"/>
      <c r="C40" s="12"/>
      <c r="D40" s="13"/>
      <c r="E40" s="13"/>
      <c r="F40" s="14">
        <f t="shared" si="3"/>
        <v>0</v>
      </c>
      <c r="G40" s="12">
        <f aca="true" t="shared" si="4" ref="G40:G56">SUM(G39)+1</f>
        <v>34</v>
      </c>
    </row>
    <row r="41" spans="1:7" ht="66" customHeight="1">
      <c r="A41" s="10"/>
      <c r="B41" s="11"/>
      <c r="C41" s="12"/>
      <c r="D41" s="13"/>
      <c r="E41" s="13"/>
      <c r="F41" s="14">
        <f t="shared" si="3"/>
        <v>0</v>
      </c>
      <c r="G41" s="12">
        <f t="shared" si="4"/>
        <v>35</v>
      </c>
    </row>
    <row r="42" spans="1:7" ht="66" customHeight="1">
      <c r="A42" s="10"/>
      <c r="B42" s="11"/>
      <c r="C42" s="12"/>
      <c r="D42" s="13"/>
      <c r="E42" s="13"/>
      <c r="F42" s="14">
        <f t="shared" si="3"/>
        <v>0</v>
      </c>
      <c r="G42" s="12">
        <f t="shared" si="4"/>
        <v>36</v>
      </c>
    </row>
    <row r="43" spans="1:7" ht="66" customHeight="1">
      <c r="A43" s="10"/>
      <c r="B43" s="11"/>
      <c r="C43" s="12"/>
      <c r="D43" s="13"/>
      <c r="E43" s="13"/>
      <c r="F43" s="14">
        <f t="shared" si="3"/>
        <v>0</v>
      </c>
      <c r="G43" s="12">
        <f t="shared" si="4"/>
        <v>37</v>
      </c>
    </row>
    <row r="44" spans="1:7" ht="66" customHeight="1">
      <c r="A44" s="10"/>
      <c r="B44" s="11"/>
      <c r="C44" s="12"/>
      <c r="D44" s="13"/>
      <c r="E44" s="13"/>
      <c r="F44" s="14">
        <f t="shared" si="3"/>
        <v>0</v>
      </c>
      <c r="G44" s="12">
        <f t="shared" si="4"/>
        <v>38</v>
      </c>
    </row>
    <row r="45" spans="1:7" ht="66" customHeight="1">
      <c r="A45" s="10"/>
      <c r="B45" s="11"/>
      <c r="C45" s="12"/>
      <c r="D45" s="13"/>
      <c r="E45" s="13"/>
      <c r="F45" s="14">
        <f t="shared" si="3"/>
        <v>0</v>
      </c>
      <c r="G45" s="12">
        <f t="shared" si="4"/>
        <v>39</v>
      </c>
    </row>
    <row r="46" spans="1:7" ht="66" customHeight="1">
      <c r="A46" s="10"/>
      <c r="B46" s="11"/>
      <c r="C46" s="12"/>
      <c r="D46" s="13"/>
      <c r="E46" s="13"/>
      <c r="F46" s="14">
        <f t="shared" si="3"/>
        <v>0</v>
      </c>
      <c r="G46" s="12">
        <f t="shared" si="4"/>
        <v>40</v>
      </c>
    </row>
    <row r="47" spans="1:7" ht="66" customHeight="1">
      <c r="A47" s="10"/>
      <c r="B47" s="11"/>
      <c r="C47" s="12"/>
      <c r="D47" s="13"/>
      <c r="E47" s="13"/>
      <c r="F47" s="14">
        <f t="shared" si="3"/>
        <v>0</v>
      </c>
      <c r="G47" s="12">
        <f t="shared" si="4"/>
        <v>41</v>
      </c>
    </row>
    <row r="48" spans="1:7" ht="66" customHeight="1">
      <c r="A48" s="10"/>
      <c r="B48" s="11"/>
      <c r="C48" s="12"/>
      <c r="D48" s="13"/>
      <c r="E48" s="13"/>
      <c r="F48" s="14">
        <f t="shared" si="3"/>
        <v>0</v>
      </c>
      <c r="G48" s="12">
        <f t="shared" si="4"/>
        <v>42</v>
      </c>
    </row>
    <row r="49" spans="1:7" ht="66" customHeight="1">
      <c r="A49" s="10"/>
      <c r="B49" s="11"/>
      <c r="C49" s="12"/>
      <c r="D49" s="13"/>
      <c r="E49" s="13"/>
      <c r="F49" s="14">
        <f t="shared" si="3"/>
        <v>0</v>
      </c>
      <c r="G49" s="12">
        <f t="shared" si="4"/>
        <v>43</v>
      </c>
    </row>
    <row r="50" spans="1:7" ht="66" customHeight="1">
      <c r="A50" s="10"/>
      <c r="B50" s="11"/>
      <c r="C50" s="12"/>
      <c r="D50" s="13"/>
      <c r="E50" s="13"/>
      <c r="F50" s="14">
        <f t="shared" si="3"/>
        <v>0</v>
      </c>
      <c r="G50" s="12">
        <f t="shared" si="4"/>
        <v>44</v>
      </c>
    </row>
    <row r="51" spans="1:7" ht="66" customHeight="1">
      <c r="A51" s="10"/>
      <c r="B51" s="11"/>
      <c r="C51" s="12"/>
      <c r="D51" s="13"/>
      <c r="E51" s="13"/>
      <c r="F51" s="14">
        <f t="shared" si="3"/>
        <v>0</v>
      </c>
      <c r="G51" s="12">
        <f t="shared" si="4"/>
        <v>45</v>
      </c>
    </row>
    <row r="52" spans="1:7" ht="66" customHeight="1">
      <c r="A52" s="10"/>
      <c r="B52" s="11"/>
      <c r="C52" s="12"/>
      <c r="D52" s="13"/>
      <c r="E52" s="13"/>
      <c r="F52" s="14">
        <f t="shared" si="3"/>
        <v>0</v>
      </c>
      <c r="G52" s="12">
        <f t="shared" si="4"/>
        <v>46</v>
      </c>
    </row>
    <row r="53" spans="1:7" ht="66" customHeight="1">
      <c r="A53" s="10"/>
      <c r="B53" s="11"/>
      <c r="C53" s="12"/>
      <c r="D53" s="13"/>
      <c r="E53" s="13"/>
      <c r="F53" s="14">
        <f t="shared" si="3"/>
        <v>0</v>
      </c>
      <c r="G53" s="12">
        <f t="shared" si="4"/>
        <v>47</v>
      </c>
    </row>
    <row r="54" spans="1:7" ht="66" customHeight="1">
      <c r="A54" s="10"/>
      <c r="B54" s="11"/>
      <c r="C54" s="12"/>
      <c r="D54" s="13"/>
      <c r="E54" s="13"/>
      <c r="F54" s="14">
        <f t="shared" si="3"/>
        <v>0</v>
      </c>
      <c r="G54" s="12">
        <f t="shared" si="4"/>
        <v>48</v>
      </c>
    </row>
    <row r="55" spans="1:7" ht="66" customHeight="1">
      <c r="A55" s="10"/>
      <c r="B55" s="11"/>
      <c r="C55" s="12"/>
      <c r="D55" s="13"/>
      <c r="E55" s="13"/>
      <c r="F55" s="14">
        <f t="shared" si="3"/>
        <v>0</v>
      </c>
      <c r="G55" s="12">
        <f t="shared" si="4"/>
        <v>49</v>
      </c>
    </row>
    <row r="56" spans="1:7" ht="66" customHeight="1">
      <c r="A56" s="10"/>
      <c r="B56" s="11"/>
      <c r="C56" s="12"/>
      <c r="D56" s="13"/>
      <c r="E56" s="13"/>
      <c r="F56" s="14">
        <f t="shared" si="3"/>
        <v>0</v>
      </c>
      <c r="G56" s="12">
        <f t="shared" si="4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10">
      <selection activeCell="K11" sqref="K11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5" width="14.281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35" t="s">
        <v>7</v>
      </c>
      <c r="B1" s="35"/>
      <c r="C1" s="35"/>
      <c r="D1" s="35"/>
      <c r="E1" s="35"/>
      <c r="F1" s="35"/>
      <c r="G1" s="35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36" t="s">
        <v>95</v>
      </c>
      <c r="B3" s="36"/>
      <c r="C3" s="36" t="s">
        <v>11</v>
      </c>
      <c r="D3" s="36"/>
      <c r="E3" s="36"/>
      <c r="F3" s="36"/>
      <c r="G3" s="36"/>
      <c r="IQ3"/>
      <c r="IR3"/>
      <c r="IS3"/>
      <c r="IT3"/>
      <c r="IU3"/>
    </row>
    <row r="4" spans="1:255" s="1" customFormat="1" ht="18" customHeight="1">
      <c r="A4" s="2" t="s">
        <v>86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5" ht="33" customHeight="1">
      <c r="A6" s="5" t="s">
        <v>0</v>
      </c>
      <c r="B6" s="6" t="s">
        <v>1</v>
      </c>
      <c r="C6" s="6" t="s">
        <v>2</v>
      </c>
      <c r="D6" s="7" t="s">
        <v>3</v>
      </c>
      <c r="E6" s="7" t="s">
        <v>4</v>
      </c>
      <c r="F6" s="8" t="s">
        <v>5</v>
      </c>
      <c r="G6" s="9" t="s">
        <v>6</v>
      </c>
      <c r="I6" s="15"/>
      <c r="J6" s="15"/>
      <c r="K6" s="15"/>
      <c r="L6" s="15"/>
      <c r="M6" s="15"/>
      <c r="N6" s="15"/>
      <c r="O6" s="15"/>
    </row>
    <row r="7" spans="1:15" ht="66" customHeight="1">
      <c r="A7" s="16">
        <v>3</v>
      </c>
      <c r="B7" s="18" t="s">
        <v>21</v>
      </c>
      <c r="C7" s="12"/>
      <c r="D7" s="13">
        <f>TIME(0,0,0)</f>
        <v>0</v>
      </c>
      <c r="E7" s="13">
        <f>TIME(0,8,51)</f>
        <v>0.006145833333333333</v>
      </c>
      <c r="F7" s="14">
        <f aca="true" t="shared" si="0" ref="F7:F38">E7-D7</f>
        <v>0.006145833333333333</v>
      </c>
      <c r="G7" s="12">
        <v>1</v>
      </c>
      <c r="I7" s="15"/>
      <c r="J7" s="15"/>
      <c r="K7" s="15"/>
      <c r="L7" s="15"/>
      <c r="M7" s="15"/>
      <c r="N7" s="15"/>
      <c r="O7" s="15"/>
    </row>
    <row r="8" spans="1:15" ht="66" customHeight="1">
      <c r="A8" s="16">
        <v>4</v>
      </c>
      <c r="B8" s="18" t="s">
        <v>22</v>
      </c>
      <c r="C8" s="12"/>
      <c r="D8" s="13">
        <f aca="true" t="shared" si="1" ref="D8:E39">TIME(0,0,0)</f>
        <v>0</v>
      </c>
      <c r="E8" s="13">
        <f>TIME(0,10,37)</f>
        <v>0.007372685185185186</v>
      </c>
      <c r="F8" s="14">
        <f t="shared" si="0"/>
        <v>0.007372685185185186</v>
      </c>
      <c r="G8" s="12">
        <f aca="true" t="shared" si="2" ref="G8:G39">SUM(G7)+1</f>
        <v>2</v>
      </c>
      <c r="I8" s="15"/>
      <c r="J8" s="15"/>
      <c r="K8" s="15"/>
      <c r="L8" s="15"/>
      <c r="M8" s="15"/>
      <c r="N8" s="15"/>
      <c r="O8" s="15"/>
    </row>
    <row r="9" spans="1:15" ht="66" customHeight="1">
      <c r="A9" s="16">
        <v>5</v>
      </c>
      <c r="B9" s="18" t="s">
        <v>97</v>
      </c>
      <c r="C9" s="12"/>
      <c r="D9" s="13">
        <f t="shared" si="1"/>
        <v>0</v>
      </c>
      <c r="E9" s="13">
        <f>TIME(0,9,30)</f>
        <v>0.006597222222222222</v>
      </c>
      <c r="F9" s="14">
        <f t="shared" si="0"/>
        <v>0.006597222222222222</v>
      </c>
      <c r="G9" s="12">
        <f t="shared" si="2"/>
        <v>3</v>
      </c>
      <c r="I9" s="15"/>
      <c r="J9" s="15"/>
      <c r="K9" s="15"/>
      <c r="L9" s="15"/>
      <c r="M9" s="15"/>
      <c r="N9" s="15"/>
      <c r="O9" s="15"/>
    </row>
    <row r="10" spans="1:15" ht="66" customHeight="1">
      <c r="A10" s="16">
        <v>6</v>
      </c>
      <c r="B10" s="18" t="s">
        <v>98</v>
      </c>
      <c r="C10" s="12"/>
      <c r="D10" s="13">
        <f t="shared" si="1"/>
        <v>0</v>
      </c>
      <c r="E10" s="13">
        <f>TIME(0,10,21)</f>
        <v>0.0071874999999999994</v>
      </c>
      <c r="F10" s="14">
        <f t="shared" si="0"/>
        <v>0.0071874999999999994</v>
      </c>
      <c r="G10" s="12">
        <f t="shared" si="2"/>
        <v>4</v>
      </c>
      <c r="I10" s="15"/>
      <c r="J10" s="15"/>
      <c r="K10" s="15"/>
      <c r="L10" s="15"/>
      <c r="M10" s="15"/>
      <c r="N10" s="15"/>
      <c r="O10" s="15"/>
    </row>
    <row r="11" spans="1:15" ht="66" customHeight="1">
      <c r="A11" s="16">
        <v>7</v>
      </c>
      <c r="B11" s="18" t="s">
        <v>99</v>
      </c>
      <c r="C11" s="12"/>
      <c r="D11" s="13">
        <f t="shared" si="1"/>
        <v>0</v>
      </c>
      <c r="E11" s="13">
        <f>TIME(0,8,55)</f>
        <v>0.00619212962962963</v>
      </c>
      <c r="F11" s="14">
        <f t="shared" si="0"/>
        <v>0.00619212962962963</v>
      </c>
      <c r="G11" s="12">
        <f t="shared" si="2"/>
        <v>5</v>
      </c>
      <c r="I11" s="15"/>
      <c r="J11" s="15"/>
      <c r="K11" s="15"/>
      <c r="L11" s="15"/>
      <c r="M11" s="15"/>
      <c r="N11" s="15"/>
      <c r="O11" s="15"/>
    </row>
    <row r="12" spans="1:15" ht="66" customHeight="1">
      <c r="A12" s="16"/>
      <c r="B12" s="18"/>
      <c r="C12" s="12"/>
      <c r="D12" s="13">
        <f t="shared" si="1"/>
        <v>0</v>
      </c>
      <c r="E12" s="13">
        <f t="shared" si="1"/>
        <v>0</v>
      </c>
      <c r="F12" s="14">
        <f t="shared" si="0"/>
        <v>0</v>
      </c>
      <c r="G12" s="12">
        <f t="shared" si="2"/>
        <v>6</v>
      </c>
      <c r="I12" s="15"/>
      <c r="J12" s="15"/>
      <c r="K12" s="15"/>
      <c r="L12" s="15"/>
      <c r="M12" s="15"/>
      <c r="N12" s="15"/>
      <c r="O12" s="15"/>
    </row>
    <row r="13" spans="1:7" ht="66" customHeight="1">
      <c r="A13" s="16"/>
      <c r="B13" s="18"/>
      <c r="C13" s="12"/>
      <c r="D13" s="13">
        <f t="shared" si="1"/>
        <v>0</v>
      </c>
      <c r="E13" s="13">
        <f t="shared" si="1"/>
        <v>0</v>
      </c>
      <c r="F13" s="14">
        <f t="shared" si="0"/>
        <v>0</v>
      </c>
      <c r="G13" s="12">
        <f t="shared" si="2"/>
        <v>7</v>
      </c>
    </row>
    <row r="14" spans="1:7" ht="66" customHeight="1">
      <c r="A14" s="16"/>
      <c r="B14" s="18"/>
      <c r="C14" s="12"/>
      <c r="D14" s="13">
        <f t="shared" si="1"/>
        <v>0</v>
      </c>
      <c r="E14" s="13">
        <f t="shared" si="1"/>
        <v>0</v>
      </c>
      <c r="F14" s="14">
        <f t="shared" si="0"/>
        <v>0</v>
      </c>
      <c r="G14" s="12">
        <f t="shared" si="2"/>
        <v>8</v>
      </c>
    </row>
    <row r="15" spans="1:7" ht="66" customHeight="1">
      <c r="A15" s="16"/>
      <c r="B15" s="18"/>
      <c r="C15" s="12"/>
      <c r="D15" s="13">
        <f t="shared" si="1"/>
        <v>0</v>
      </c>
      <c r="E15" s="13">
        <f t="shared" si="1"/>
        <v>0</v>
      </c>
      <c r="F15" s="14">
        <f t="shared" si="0"/>
        <v>0</v>
      </c>
      <c r="G15" s="12">
        <f t="shared" si="2"/>
        <v>9</v>
      </c>
    </row>
    <row r="16" spans="1:7" ht="66" customHeight="1">
      <c r="A16" s="16"/>
      <c r="B16" s="18"/>
      <c r="C16" s="12"/>
      <c r="D16" s="13">
        <f t="shared" si="1"/>
        <v>0</v>
      </c>
      <c r="E16" s="13">
        <f t="shared" si="1"/>
        <v>0</v>
      </c>
      <c r="F16" s="14">
        <f t="shared" si="0"/>
        <v>0</v>
      </c>
      <c r="G16" s="12">
        <f t="shared" si="2"/>
        <v>10</v>
      </c>
    </row>
    <row r="17" spans="1:7" ht="66" customHeight="1">
      <c r="A17" s="16"/>
      <c r="B17" s="18"/>
      <c r="C17" s="12"/>
      <c r="D17" s="13">
        <f t="shared" si="1"/>
        <v>0</v>
      </c>
      <c r="E17" s="13">
        <f t="shared" si="1"/>
        <v>0</v>
      </c>
      <c r="F17" s="14">
        <f t="shared" si="0"/>
        <v>0</v>
      </c>
      <c r="G17" s="12">
        <f t="shared" si="2"/>
        <v>11</v>
      </c>
    </row>
    <row r="18" spans="1:7" ht="66" customHeight="1">
      <c r="A18" s="16"/>
      <c r="B18" s="18"/>
      <c r="C18" s="12"/>
      <c r="D18" s="13">
        <f t="shared" si="1"/>
        <v>0</v>
      </c>
      <c r="E18" s="13">
        <f t="shared" si="1"/>
        <v>0</v>
      </c>
      <c r="F18" s="14">
        <f t="shared" si="0"/>
        <v>0</v>
      </c>
      <c r="G18" s="12">
        <f t="shared" si="2"/>
        <v>12</v>
      </c>
    </row>
    <row r="19" spans="1:7" ht="66" customHeight="1">
      <c r="A19" s="16"/>
      <c r="B19" s="18"/>
      <c r="C19" s="12"/>
      <c r="D19" s="13">
        <f t="shared" si="1"/>
        <v>0</v>
      </c>
      <c r="E19" s="13">
        <f t="shared" si="1"/>
        <v>0</v>
      </c>
      <c r="F19" s="14">
        <f t="shared" si="0"/>
        <v>0</v>
      </c>
      <c r="G19" s="12">
        <f t="shared" si="2"/>
        <v>13</v>
      </c>
    </row>
    <row r="20" spans="1:7" ht="66" customHeight="1">
      <c r="A20" s="16"/>
      <c r="B20" s="18"/>
      <c r="C20" s="12"/>
      <c r="D20" s="13">
        <f t="shared" si="1"/>
        <v>0</v>
      </c>
      <c r="E20" s="13">
        <f t="shared" si="1"/>
        <v>0</v>
      </c>
      <c r="F20" s="14">
        <f t="shared" si="0"/>
        <v>0</v>
      </c>
      <c r="G20" s="12">
        <f t="shared" si="2"/>
        <v>14</v>
      </c>
    </row>
    <row r="21" spans="1:7" ht="66" customHeight="1">
      <c r="A21" s="16"/>
      <c r="B21" s="18"/>
      <c r="C21" s="12"/>
      <c r="D21" s="13">
        <f t="shared" si="1"/>
        <v>0</v>
      </c>
      <c r="E21" s="13">
        <f t="shared" si="1"/>
        <v>0</v>
      </c>
      <c r="F21" s="14">
        <f t="shared" si="0"/>
        <v>0</v>
      </c>
      <c r="G21" s="12">
        <f t="shared" si="2"/>
        <v>15</v>
      </c>
    </row>
    <row r="22" spans="1:7" ht="66" customHeight="1">
      <c r="A22" s="16"/>
      <c r="B22" s="18"/>
      <c r="C22" s="12"/>
      <c r="D22" s="13">
        <f t="shared" si="1"/>
        <v>0</v>
      </c>
      <c r="E22" s="13">
        <f t="shared" si="1"/>
        <v>0</v>
      </c>
      <c r="F22" s="14">
        <f t="shared" si="0"/>
        <v>0</v>
      </c>
      <c r="G22" s="12">
        <f t="shared" si="2"/>
        <v>16</v>
      </c>
    </row>
    <row r="23" spans="1:7" ht="66" customHeight="1">
      <c r="A23" s="16"/>
      <c r="B23" s="18"/>
      <c r="C23" s="12"/>
      <c r="D23" s="13">
        <f t="shared" si="1"/>
        <v>0</v>
      </c>
      <c r="E23" s="13">
        <f t="shared" si="1"/>
        <v>0</v>
      </c>
      <c r="F23" s="14">
        <f t="shared" si="0"/>
        <v>0</v>
      </c>
      <c r="G23" s="12">
        <f t="shared" si="2"/>
        <v>17</v>
      </c>
    </row>
    <row r="24" spans="1:7" ht="66" customHeight="1">
      <c r="A24" s="16"/>
      <c r="B24" s="18"/>
      <c r="C24" s="12"/>
      <c r="D24" s="13">
        <f t="shared" si="1"/>
        <v>0</v>
      </c>
      <c r="E24" s="13">
        <f t="shared" si="1"/>
        <v>0</v>
      </c>
      <c r="F24" s="14">
        <f t="shared" si="0"/>
        <v>0</v>
      </c>
      <c r="G24" s="12">
        <f t="shared" si="2"/>
        <v>18</v>
      </c>
    </row>
    <row r="25" spans="1:7" ht="66" customHeight="1">
      <c r="A25" s="16"/>
      <c r="B25" s="18"/>
      <c r="C25" s="12"/>
      <c r="D25" s="13">
        <f t="shared" si="1"/>
        <v>0</v>
      </c>
      <c r="E25" s="13">
        <f t="shared" si="1"/>
        <v>0</v>
      </c>
      <c r="F25" s="14">
        <f t="shared" si="0"/>
        <v>0</v>
      </c>
      <c r="G25" s="12">
        <f t="shared" si="2"/>
        <v>19</v>
      </c>
    </row>
    <row r="26" spans="1:7" ht="66" customHeight="1">
      <c r="A26" s="16"/>
      <c r="B26" s="18"/>
      <c r="C26" s="12"/>
      <c r="D26" s="13">
        <f t="shared" si="1"/>
        <v>0</v>
      </c>
      <c r="E26" s="13">
        <f t="shared" si="1"/>
        <v>0</v>
      </c>
      <c r="F26" s="14">
        <f t="shared" si="0"/>
        <v>0</v>
      </c>
      <c r="G26" s="12">
        <f t="shared" si="2"/>
        <v>20</v>
      </c>
    </row>
    <row r="27" spans="1:7" ht="66" customHeight="1">
      <c r="A27" s="16"/>
      <c r="B27" s="18"/>
      <c r="C27" s="12"/>
      <c r="D27" s="13">
        <f t="shared" si="1"/>
        <v>0</v>
      </c>
      <c r="E27" s="13">
        <f t="shared" si="1"/>
        <v>0</v>
      </c>
      <c r="F27" s="14">
        <f t="shared" si="0"/>
        <v>0</v>
      </c>
      <c r="G27" s="12">
        <f t="shared" si="2"/>
        <v>21</v>
      </c>
    </row>
    <row r="28" spans="1:7" ht="66" customHeight="1">
      <c r="A28" s="16"/>
      <c r="B28" s="18"/>
      <c r="C28" s="12"/>
      <c r="D28" s="13">
        <f t="shared" si="1"/>
        <v>0</v>
      </c>
      <c r="E28" s="13">
        <f t="shared" si="1"/>
        <v>0</v>
      </c>
      <c r="F28" s="14">
        <f t="shared" si="0"/>
        <v>0</v>
      </c>
      <c r="G28" s="12">
        <f t="shared" si="2"/>
        <v>22</v>
      </c>
    </row>
    <row r="29" spans="1:7" ht="66" customHeight="1">
      <c r="A29" s="16"/>
      <c r="B29" s="18"/>
      <c r="C29" s="12"/>
      <c r="D29" s="13">
        <f t="shared" si="1"/>
        <v>0</v>
      </c>
      <c r="E29" s="13">
        <f t="shared" si="1"/>
        <v>0</v>
      </c>
      <c r="F29" s="14">
        <f t="shared" si="0"/>
        <v>0</v>
      </c>
      <c r="G29" s="12">
        <f t="shared" si="2"/>
        <v>23</v>
      </c>
    </row>
    <row r="30" spans="1:7" ht="66" customHeight="1">
      <c r="A30" s="16"/>
      <c r="B30" s="18"/>
      <c r="C30" s="12"/>
      <c r="D30" s="13">
        <f t="shared" si="1"/>
        <v>0</v>
      </c>
      <c r="E30" s="13">
        <f t="shared" si="1"/>
        <v>0</v>
      </c>
      <c r="F30" s="14">
        <f t="shared" si="0"/>
        <v>0</v>
      </c>
      <c r="G30" s="12">
        <f t="shared" si="2"/>
        <v>24</v>
      </c>
    </row>
    <row r="31" spans="1:7" ht="66" customHeight="1">
      <c r="A31" s="16"/>
      <c r="B31" s="18"/>
      <c r="C31" s="12"/>
      <c r="D31" s="13">
        <f t="shared" si="1"/>
        <v>0</v>
      </c>
      <c r="E31" s="13">
        <f t="shared" si="1"/>
        <v>0</v>
      </c>
      <c r="F31" s="14">
        <f t="shared" si="0"/>
        <v>0</v>
      </c>
      <c r="G31" s="12">
        <f t="shared" si="2"/>
        <v>25</v>
      </c>
    </row>
    <row r="32" spans="1:7" ht="66" customHeight="1">
      <c r="A32" s="16"/>
      <c r="B32" s="18"/>
      <c r="C32" s="12"/>
      <c r="D32" s="13">
        <f t="shared" si="1"/>
        <v>0</v>
      </c>
      <c r="E32" s="13">
        <f t="shared" si="1"/>
        <v>0</v>
      </c>
      <c r="F32" s="14">
        <f t="shared" si="0"/>
        <v>0</v>
      </c>
      <c r="G32" s="12">
        <f t="shared" si="2"/>
        <v>26</v>
      </c>
    </row>
    <row r="33" spans="1:7" ht="66" customHeight="1">
      <c r="A33" s="16"/>
      <c r="B33" s="18"/>
      <c r="C33" s="12"/>
      <c r="D33" s="13">
        <f t="shared" si="1"/>
        <v>0</v>
      </c>
      <c r="E33" s="13">
        <f t="shared" si="1"/>
        <v>0</v>
      </c>
      <c r="F33" s="14">
        <f t="shared" si="0"/>
        <v>0</v>
      </c>
      <c r="G33" s="12">
        <f t="shared" si="2"/>
        <v>27</v>
      </c>
    </row>
    <row r="34" spans="1:7" ht="66" customHeight="1">
      <c r="A34" s="16"/>
      <c r="B34" s="18"/>
      <c r="C34" s="12"/>
      <c r="D34" s="13">
        <f t="shared" si="1"/>
        <v>0</v>
      </c>
      <c r="E34" s="13">
        <f t="shared" si="1"/>
        <v>0</v>
      </c>
      <c r="F34" s="14">
        <f t="shared" si="0"/>
        <v>0</v>
      </c>
      <c r="G34" s="12">
        <f t="shared" si="2"/>
        <v>28</v>
      </c>
    </row>
    <row r="35" spans="1:7" ht="66" customHeight="1">
      <c r="A35" s="16"/>
      <c r="B35" s="18"/>
      <c r="C35" s="12"/>
      <c r="D35" s="13">
        <f t="shared" si="1"/>
        <v>0</v>
      </c>
      <c r="E35" s="13">
        <f t="shared" si="1"/>
        <v>0</v>
      </c>
      <c r="F35" s="14">
        <f t="shared" si="0"/>
        <v>0</v>
      </c>
      <c r="G35" s="12">
        <f t="shared" si="2"/>
        <v>29</v>
      </c>
    </row>
    <row r="36" spans="1:7" ht="66" customHeight="1">
      <c r="A36" s="16"/>
      <c r="B36" s="18"/>
      <c r="C36" s="12"/>
      <c r="D36" s="13">
        <f t="shared" si="1"/>
        <v>0</v>
      </c>
      <c r="E36" s="13">
        <f t="shared" si="1"/>
        <v>0</v>
      </c>
      <c r="F36" s="14">
        <f t="shared" si="0"/>
        <v>0</v>
      </c>
      <c r="G36" s="12">
        <f t="shared" si="2"/>
        <v>30</v>
      </c>
    </row>
    <row r="37" spans="1:7" ht="66" customHeight="1">
      <c r="A37" s="16"/>
      <c r="B37" s="18"/>
      <c r="C37" s="12"/>
      <c r="D37" s="13">
        <f t="shared" si="1"/>
        <v>0</v>
      </c>
      <c r="E37" s="13">
        <f t="shared" si="1"/>
        <v>0</v>
      </c>
      <c r="F37" s="14">
        <f t="shared" si="0"/>
        <v>0</v>
      </c>
      <c r="G37" s="12">
        <f t="shared" si="2"/>
        <v>31</v>
      </c>
    </row>
    <row r="38" spans="1:7" ht="66" customHeight="1">
      <c r="A38" s="16"/>
      <c r="B38" s="18"/>
      <c r="C38" s="12"/>
      <c r="D38" s="13">
        <f t="shared" si="1"/>
        <v>0</v>
      </c>
      <c r="E38" s="13">
        <f t="shared" si="1"/>
        <v>0</v>
      </c>
      <c r="F38" s="14">
        <f t="shared" si="0"/>
        <v>0</v>
      </c>
      <c r="G38" s="12">
        <f t="shared" si="2"/>
        <v>32</v>
      </c>
    </row>
    <row r="39" spans="1:7" ht="66" customHeight="1">
      <c r="A39" s="16"/>
      <c r="B39" s="18"/>
      <c r="C39" s="12"/>
      <c r="D39" s="13">
        <f t="shared" si="1"/>
        <v>0</v>
      </c>
      <c r="E39" s="13">
        <f t="shared" si="1"/>
        <v>0</v>
      </c>
      <c r="F39" s="14">
        <f aca="true" t="shared" si="3" ref="F39:F56">E39-D39</f>
        <v>0</v>
      </c>
      <c r="G39" s="12">
        <f t="shared" si="2"/>
        <v>33</v>
      </c>
    </row>
    <row r="40" spans="1:7" ht="66" customHeight="1">
      <c r="A40" s="16"/>
      <c r="B40" s="18"/>
      <c r="C40" s="12"/>
      <c r="D40" s="13">
        <f aca="true" t="shared" si="4" ref="D40:E56">TIME(0,0,0)</f>
        <v>0</v>
      </c>
      <c r="E40" s="13">
        <f t="shared" si="4"/>
        <v>0</v>
      </c>
      <c r="F40" s="14">
        <f t="shared" si="3"/>
        <v>0</v>
      </c>
      <c r="G40" s="12">
        <f aca="true" t="shared" si="5" ref="G40:G56">SUM(G39)+1</f>
        <v>34</v>
      </c>
    </row>
    <row r="41" spans="1:7" ht="66" customHeight="1">
      <c r="A41" s="16"/>
      <c r="B41" s="18"/>
      <c r="C41" s="12"/>
      <c r="D41" s="13">
        <f t="shared" si="4"/>
        <v>0</v>
      </c>
      <c r="E41" s="13">
        <f t="shared" si="4"/>
        <v>0</v>
      </c>
      <c r="F41" s="14">
        <f t="shared" si="3"/>
        <v>0</v>
      </c>
      <c r="G41" s="12">
        <f t="shared" si="5"/>
        <v>35</v>
      </c>
    </row>
    <row r="42" spans="1:7" ht="66" customHeight="1">
      <c r="A42" s="16"/>
      <c r="B42" s="18"/>
      <c r="C42" s="12"/>
      <c r="D42" s="13">
        <f t="shared" si="4"/>
        <v>0</v>
      </c>
      <c r="E42" s="13">
        <f t="shared" si="4"/>
        <v>0</v>
      </c>
      <c r="F42" s="14">
        <f t="shared" si="3"/>
        <v>0</v>
      </c>
      <c r="G42" s="12">
        <f t="shared" si="5"/>
        <v>36</v>
      </c>
    </row>
    <row r="43" spans="1:7" ht="66" customHeight="1">
      <c r="A43" s="16"/>
      <c r="B43" s="18"/>
      <c r="C43" s="12"/>
      <c r="D43" s="13">
        <f t="shared" si="4"/>
        <v>0</v>
      </c>
      <c r="E43" s="13">
        <f t="shared" si="4"/>
        <v>0</v>
      </c>
      <c r="F43" s="14">
        <f t="shared" si="3"/>
        <v>0</v>
      </c>
      <c r="G43" s="12">
        <f t="shared" si="5"/>
        <v>37</v>
      </c>
    </row>
    <row r="44" spans="1:7" ht="66" customHeight="1">
      <c r="A44" s="16"/>
      <c r="B44" s="18"/>
      <c r="C44" s="12"/>
      <c r="D44" s="13">
        <f t="shared" si="4"/>
        <v>0</v>
      </c>
      <c r="E44" s="13">
        <f t="shared" si="4"/>
        <v>0</v>
      </c>
      <c r="F44" s="14">
        <f t="shared" si="3"/>
        <v>0</v>
      </c>
      <c r="G44" s="12">
        <f t="shared" si="5"/>
        <v>38</v>
      </c>
    </row>
    <row r="45" spans="1:7" ht="66" customHeight="1">
      <c r="A45" s="16"/>
      <c r="B45" s="18"/>
      <c r="C45" s="12"/>
      <c r="D45" s="13">
        <f t="shared" si="4"/>
        <v>0</v>
      </c>
      <c r="E45" s="13">
        <f t="shared" si="4"/>
        <v>0</v>
      </c>
      <c r="F45" s="14">
        <f t="shared" si="3"/>
        <v>0</v>
      </c>
      <c r="G45" s="12">
        <f t="shared" si="5"/>
        <v>39</v>
      </c>
    </row>
    <row r="46" spans="1:7" ht="66" customHeight="1">
      <c r="A46" s="16"/>
      <c r="B46" s="18"/>
      <c r="C46" s="12"/>
      <c r="D46" s="13">
        <f t="shared" si="4"/>
        <v>0</v>
      </c>
      <c r="E46" s="13">
        <f t="shared" si="4"/>
        <v>0</v>
      </c>
      <c r="F46" s="14">
        <f t="shared" si="3"/>
        <v>0</v>
      </c>
      <c r="G46" s="12">
        <f t="shared" si="5"/>
        <v>40</v>
      </c>
    </row>
    <row r="47" spans="1:7" ht="66" customHeight="1">
      <c r="A47" s="16"/>
      <c r="B47" s="18"/>
      <c r="C47" s="12"/>
      <c r="D47" s="13">
        <f t="shared" si="4"/>
        <v>0</v>
      </c>
      <c r="E47" s="13">
        <f t="shared" si="4"/>
        <v>0</v>
      </c>
      <c r="F47" s="14">
        <f t="shared" si="3"/>
        <v>0</v>
      </c>
      <c r="G47" s="12">
        <f t="shared" si="5"/>
        <v>41</v>
      </c>
    </row>
    <row r="48" spans="1:7" ht="66" customHeight="1">
      <c r="A48" s="16"/>
      <c r="B48" s="18"/>
      <c r="C48" s="12"/>
      <c r="D48" s="13">
        <f t="shared" si="4"/>
        <v>0</v>
      </c>
      <c r="E48" s="13">
        <f t="shared" si="4"/>
        <v>0</v>
      </c>
      <c r="F48" s="14">
        <f t="shared" si="3"/>
        <v>0</v>
      </c>
      <c r="G48" s="12">
        <f t="shared" si="5"/>
        <v>42</v>
      </c>
    </row>
    <row r="49" spans="1:7" ht="66" customHeight="1">
      <c r="A49" s="16"/>
      <c r="B49" s="18"/>
      <c r="C49" s="12"/>
      <c r="D49" s="13">
        <f t="shared" si="4"/>
        <v>0</v>
      </c>
      <c r="E49" s="13">
        <f t="shared" si="4"/>
        <v>0</v>
      </c>
      <c r="F49" s="14">
        <f t="shared" si="3"/>
        <v>0</v>
      </c>
      <c r="G49" s="12">
        <f t="shared" si="5"/>
        <v>43</v>
      </c>
    </row>
    <row r="50" spans="1:7" ht="66" customHeight="1">
      <c r="A50" s="16"/>
      <c r="B50" s="18"/>
      <c r="C50" s="12"/>
      <c r="D50" s="13">
        <f t="shared" si="4"/>
        <v>0</v>
      </c>
      <c r="E50" s="13">
        <f t="shared" si="4"/>
        <v>0</v>
      </c>
      <c r="F50" s="14">
        <f t="shared" si="3"/>
        <v>0</v>
      </c>
      <c r="G50" s="12">
        <f t="shared" si="5"/>
        <v>44</v>
      </c>
    </row>
    <row r="51" spans="1:7" ht="66" customHeight="1">
      <c r="A51" s="16"/>
      <c r="B51" s="18"/>
      <c r="C51" s="12"/>
      <c r="D51" s="13">
        <f t="shared" si="4"/>
        <v>0</v>
      </c>
      <c r="E51" s="13">
        <f t="shared" si="4"/>
        <v>0</v>
      </c>
      <c r="F51" s="14">
        <f t="shared" si="3"/>
        <v>0</v>
      </c>
      <c r="G51" s="12">
        <f t="shared" si="5"/>
        <v>45</v>
      </c>
    </row>
    <row r="52" spans="1:7" ht="66" customHeight="1">
      <c r="A52" s="16"/>
      <c r="B52" s="18"/>
      <c r="C52" s="12"/>
      <c r="D52" s="13">
        <f t="shared" si="4"/>
        <v>0</v>
      </c>
      <c r="E52" s="13">
        <f t="shared" si="4"/>
        <v>0</v>
      </c>
      <c r="F52" s="14">
        <f t="shared" si="3"/>
        <v>0</v>
      </c>
      <c r="G52" s="12">
        <f t="shared" si="5"/>
        <v>46</v>
      </c>
    </row>
    <row r="53" spans="1:7" ht="66" customHeight="1">
      <c r="A53" s="16"/>
      <c r="B53" s="18"/>
      <c r="C53" s="12"/>
      <c r="D53" s="13">
        <f t="shared" si="4"/>
        <v>0</v>
      </c>
      <c r="E53" s="13">
        <f t="shared" si="4"/>
        <v>0</v>
      </c>
      <c r="F53" s="14">
        <f t="shared" si="3"/>
        <v>0</v>
      </c>
      <c r="G53" s="12">
        <f t="shared" si="5"/>
        <v>47</v>
      </c>
    </row>
    <row r="54" spans="1:7" ht="66" customHeight="1">
      <c r="A54" s="16"/>
      <c r="B54" s="18"/>
      <c r="C54" s="12"/>
      <c r="D54" s="13">
        <f t="shared" si="4"/>
        <v>0</v>
      </c>
      <c r="E54" s="13">
        <f t="shared" si="4"/>
        <v>0</v>
      </c>
      <c r="F54" s="14">
        <f t="shared" si="3"/>
        <v>0</v>
      </c>
      <c r="G54" s="12">
        <f t="shared" si="5"/>
        <v>48</v>
      </c>
    </row>
    <row r="55" spans="1:7" ht="66" customHeight="1">
      <c r="A55" s="16"/>
      <c r="B55" s="18"/>
      <c r="C55" s="12"/>
      <c r="D55" s="13">
        <f t="shared" si="4"/>
        <v>0</v>
      </c>
      <c r="E55" s="13">
        <f t="shared" si="4"/>
        <v>0</v>
      </c>
      <c r="F55" s="14">
        <f t="shared" si="3"/>
        <v>0</v>
      </c>
      <c r="G55" s="12">
        <f t="shared" si="5"/>
        <v>49</v>
      </c>
    </row>
    <row r="56" spans="1:7" ht="66" customHeight="1">
      <c r="A56" s="16"/>
      <c r="B56" s="18"/>
      <c r="C56" s="12"/>
      <c r="D56" s="13">
        <f t="shared" si="4"/>
        <v>0</v>
      </c>
      <c r="E56" s="13">
        <f t="shared" si="4"/>
        <v>0</v>
      </c>
      <c r="F56" s="14">
        <f t="shared" si="3"/>
        <v>0</v>
      </c>
      <c r="G56" s="12">
        <f t="shared" si="5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5" width="14.281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35" t="s">
        <v>7</v>
      </c>
      <c r="B1" s="35"/>
      <c r="C1" s="35"/>
      <c r="D1" s="35"/>
      <c r="E1" s="35"/>
      <c r="F1" s="35"/>
      <c r="G1" s="35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36" t="s">
        <v>84</v>
      </c>
      <c r="B3" s="36"/>
      <c r="C3" s="36" t="s">
        <v>11</v>
      </c>
      <c r="D3" s="36"/>
      <c r="E3" s="36"/>
      <c r="F3" s="36"/>
      <c r="G3" s="36"/>
      <c r="IQ3"/>
      <c r="IR3"/>
      <c r="IS3"/>
      <c r="IT3"/>
      <c r="IU3"/>
    </row>
    <row r="4" spans="1:255" s="1" customFormat="1" ht="18" customHeight="1">
      <c r="A4" s="2" t="s">
        <v>87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5" ht="33" customHeight="1">
      <c r="A6" s="5" t="s">
        <v>0</v>
      </c>
      <c r="B6" s="6" t="s">
        <v>1</v>
      </c>
      <c r="C6" s="6" t="s">
        <v>2</v>
      </c>
      <c r="D6" s="7" t="s">
        <v>3</v>
      </c>
      <c r="E6" s="7" t="s">
        <v>4</v>
      </c>
      <c r="F6" s="8" t="s">
        <v>5</v>
      </c>
      <c r="G6" s="9" t="s">
        <v>6</v>
      </c>
      <c r="I6" s="15"/>
      <c r="J6" s="15"/>
      <c r="K6" s="15"/>
      <c r="L6" s="15"/>
      <c r="M6" s="15"/>
      <c r="N6" s="15"/>
      <c r="O6" s="15"/>
    </row>
    <row r="7" spans="1:15" ht="66" customHeight="1">
      <c r="A7" s="10">
        <v>30</v>
      </c>
      <c r="B7" s="11" t="s">
        <v>82</v>
      </c>
      <c r="C7" s="12"/>
      <c r="D7" s="13">
        <f aca="true" t="shared" si="0" ref="D7:D19">TIME(0,0,0)</f>
        <v>0</v>
      </c>
      <c r="E7" s="13">
        <f>TIME(0,9,31)</f>
        <v>0.006608796296296297</v>
      </c>
      <c r="F7" s="14">
        <f aca="true" t="shared" si="1" ref="F7:F38">E7-D7</f>
        <v>0.006608796296296297</v>
      </c>
      <c r="G7" s="12">
        <v>1</v>
      </c>
      <c r="I7" s="15"/>
      <c r="J7" s="15"/>
      <c r="K7" s="15"/>
      <c r="L7" s="15"/>
      <c r="M7" s="15"/>
      <c r="N7" s="15"/>
      <c r="O7" s="15"/>
    </row>
    <row r="8" spans="1:15" ht="66" customHeight="1">
      <c r="A8" s="10">
        <v>31</v>
      </c>
      <c r="B8" s="11" t="s">
        <v>83</v>
      </c>
      <c r="C8" s="12"/>
      <c r="D8" s="13">
        <f t="shared" si="0"/>
        <v>0</v>
      </c>
      <c r="E8" s="13">
        <f>TIME(0,9,33)</f>
        <v>0.006631944444444445</v>
      </c>
      <c r="F8" s="14">
        <f t="shared" si="1"/>
        <v>0.006631944444444445</v>
      </c>
      <c r="G8" s="12">
        <f aca="true" t="shared" si="2" ref="G8:G39">SUM(G7)+1</f>
        <v>2</v>
      </c>
      <c r="I8" s="15"/>
      <c r="J8" s="15"/>
      <c r="K8" s="15"/>
      <c r="L8" s="15"/>
      <c r="M8" s="15"/>
      <c r="N8" s="15"/>
      <c r="O8" s="15"/>
    </row>
    <row r="9" spans="1:15" ht="66" customHeight="1">
      <c r="A9" s="10">
        <v>21</v>
      </c>
      <c r="B9" s="11" t="s">
        <v>38</v>
      </c>
      <c r="C9" s="12"/>
      <c r="D9" s="13">
        <f t="shared" si="0"/>
        <v>0</v>
      </c>
      <c r="E9" s="13">
        <f>TIME(0,9,40)</f>
        <v>0.006712962962962962</v>
      </c>
      <c r="F9" s="14">
        <f t="shared" si="1"/>
        <v>0.006712962962962962</v>
      </c>
      <c r="G9" s="12">
        <f t="shared" si="2"/>
        <v>3</v>
      </c>
      <c r="I9" s="15"/>
      <c r="J9" s="15"/>
      <c r="K9" s="15"/>
      <c r="L9" s="15"/>
      <c r="M9" s="15"/>
      <c r="N9" s="15"/>
      <c r="O9" s="15"/>
    </row>
    <row r="10" spans="1:15" ht="66" customHeight="1">
      <c r="A10" s="10">
        <v>25</v>
      </c>
      <c r="B10" s="11" t="s">
        <v>29</v>
      </c>
      <c r="C10" s="12"/>
      <c r="D10" s="13">
        <f t="shared" si="0"/>
        <v>0</v>
      </c>
      <c r="E10" s="13">
        <f>TIME(0,9,44)</f>
        <v>0.006759259259259259</v>
      </c>
      <c r="F10" s="14">
        <f t="shared" si="1"/>
        <v>0.006759259259259259</v>
      </c>
      <c r="G10" s="12">
        <f t="shared" si="2"/>
        <v>4</v>
      </c>
      <c r="I10" s="15"/>
      <c r="J10" s="15"/>
      <c r="K10" s="15"/>
      <c r="L10" s="15"/>
      <c r="M10" s="15"/>
      <c r="N10" s="15"/>
      <c r="O10" s="15"/>
    </row>
    <row r="11" spans="1:15" ht="66" customHeight="1">
      <c r="A11" s="10">
        <v>27</v>
      </c>
      <c r="B11" s="11" t="s">
        <v>79</v>
      </c>
      <c r="C11" s="12"/>
      <c r="D11" s="13">
        <f t="shared" si="0"/>
        <v>0</v>
      </c>
      <c r="E11" s="13">
        <f>TIME(0,9,59)</f>
        <v>0.00693287037037037</v>
      </c>
      <c r="F11" s="14">
        <f t="shared" si="1"/>
        <v>0.00693287037037037</v>
      </c>
      <c r="G11" s="12">
        <f t="shared" si="2"/>
        <v>5</v>
      </c>
      <c r="I11" s="15"/>
      <c r="J11" s="15"/>
      <c r="K11" s="15"/>
      <c r="L11" s="15"/>
      <c r="M11" s="15"/>
      <c r="N11" s="15"/>
      <c r="O11" s="15"/>
    </row>
    <row r="12" spans="1:15" ht="66" customHeight="1">
      <c r="A12" s="10">
        <v>26</v>
      </c>
      <c r="B12" s="11" t="s">
        <v>78</v>
      </c>
      <c r="C12" s="12"/>
      <c r="D12" s="13">
        <f t="shared" si="0"/>
        <v>0</v>
      </c>
      <c r="E12" s="13">
        <f>TIME(0,10,4)</f>
        <v>0.006990740740740741</v>
      </c>
      <c r="F12" s="14">
        <f t="shared" si="1"/>
        <v>0.006990740740740741</v>
      </c>
      <c r="G12" s="12">
        <f t="shared" si="2"/>
        <v>6</v>
      </c>
      <c r="I12" s="15"/>
      <c r="J12" s="15"/>
      <c r="K12" s="15"/>
      <c r="L12" s="15"/>
      <c r="M12" s="15"/>
      <c r="N12" s="15"/>
      <c r="O12" s="15"/>
    </row>
    <row r="13" spans="1:15" ht="66" customHeight="1">
      <c r="A13" s="10">
        <v>29</v>
      </c>
      <c r="B13" s="11" t="s">
        <v>81</v>
      </c>
      <c r="C13" s="12"/>
      <c r="D13" s="13">
        <f t="shared" si="0"/>
        <v>0</v>
      </c>
      <c r="E13" s="13">
        <f>TIME(0,10,6)</f>
        <v>0.007013888888888889</v>
      </c>
      <c r="F13" s="14">
        <f t="shared" si="1"/>
        <v>0.007013888888888889</v>
      </c>
      <c r="G13" s="12">
        <f t="shared" si="2"/>
        <v>7</v>
      </c>
      <c r="I13" s="15"/>
      <c r="J13" s="15"/>
      <c r="K13" s="15"/>
      <c r="L13" s="15"/>
      <c r="M13" s="15"/>
      <c r="N13" s="15"/>
      <c r="O13" s="15"/>
    </row>
    <row r="14" spans="1:15" ht="66" customHeight="1">
      <c r="A14" s="10">
        <v>28</v>
      </c>
      <c r="B14" s="11" t="s">
        <v>80</v>
      </c>
      <c r="C14" s="12"/>
      <c r="D14" s="13">
        <f t="shared" si="0"/>
        <v>0</v>
      </c>
      <c r="E14" s="13">
        <f>TIME(0,10,8)</f>
        <v>0.007037037037037037</v>
      </c>
      <c r="F14" s="14">
        <f t="shared" si="1"/>
        <v>0.007037037037037037</v>
      </c>
      <c r="G14" s="12">
        <f t="shared" si="2"/>
        <v>8</v>
      </c>
      <c r="I14" s="15"/>
      <c r="J14" s="15"/>
      <c r="K14" s="15"/>
      <c r="L14" s="15"/>
      <c r="M14" s="15"/>
      <c r="N14" s="15"/>
      <c r="O14" s="15"/>
    </row>
    <row r="15" spans="1:15" ht="66" customHeight="1">
      <c r="A15" s="10">
        <v>22</v>
      </c>
      <c r="B15" s="11" t="s">
        <v>39</v>
      </c>
      <c r="C15" s="12"/>
      <c r="D15" s="13">
        <f t="shared" si="0"/>
        <v>0</v>
      </c>
      <c r="E15" s="13">
        <f>TIME(0,10,33)</f>
        <v>0.007326388888888889</v>
      </c>
      <c r="F15" s="14">
        <f t="shared" si="1"/>
        <v>0.007326388888888889</v>
      </c>
      <c r="G15" s="12">
        <f t="shared" si="2"/>
        <v>9</v>
      </c>
      <c r="I15" s="15"/>
      <c r="J15" s="15"/>
      <c r="K15" s="15"/>
      <c r="L15" s="15"/>
      <c r="M15" s="15"/>
      <c r="N15" s="15"/>
      <c r="O15" s="15"/>
    </row>
    <row r="16" spans="1:15" ht="66" customHeight="1">
      <c r="A16" s="10">
        <v>23</v>
      </c>
      <c r="B16" s="11" t="s">
        <v>40</v>
      </c>
      <c r="C16" s="12"/>
      <c r="D16" s="13">
        <f t="shared" si="0"/>
        <v>0</v>
      </c>
      <c r="E16" s="13">
        <f>TIME(0,10,51)</f>
        <v>0.007534722222222221</v>
      </c>
      <c r="F16" s="14">
        <f t="shared" si="1"/>
        <v>0.007534722222222221</v>
      </c>
      <c r="G16" s="12">
        <f t="shared" si="2"/>
        <v>10</v>
      </c>
      <c r="I16" s="15"/>
      <c r="J16" s="15"/>
      <c r="K16" s="15"/>
      <c r="L16" s="15"/>
      <c r="M16" s="15"/>
      <c r="N16" s="15"/>
      <c r="O16" s="15"/>
    </row>
    <row r="17" spans="1:15" ht="66" customHeight="1">
      <c r="A17" s="10">
        <v>24</v>
      </c>
      <c r="B17" s="11" t="s">
        <v>28</v>
      </c>
      <c r="C17" s="12"/>
      <c r="D17" s="13">
        <f t="shared" si="0"/>
        <v>0</v>
      </c>
      <c r="E17" s="13">
        <f>TIME(0,11,1)</f>
        <v>0.007650462962962963</v>
      </c>
      <c r="F17" s="14">
        <f t="shared" si="1"/>
        <v>0.007650462962962963</v>
      </c>
      <c r="G17" s="12">
        <f t="shared" si="2"/>
        <v>11</v>
      </c>
      <c r="I17" s="15"/>
      <c r="J17" s="15"/>
      <c r="K17" s="15"/>
      <c r="L17" s="15"/>
      <c r="M17" s="15"/>
      <c r="N17" s="15"/>
      <c r="O17" s="15"/>
    </row>
    <row r="18" spans="1:7" ht="66" customHeight="1">
      <c r="A18" s="10">
        <v>19</v>
      </c>
      <c r="B18" s="11" t="s">
        <v>23</v>
      </c>
      <c r="C18" s="12"/>
      <c r="D18" s="13">
        <f t="shared" si="0"/>
        <v>0</v>
      </c>
      <c r="E18" s="13">
        <f>TIME(0,11,14)</f>
        <v>0.0078009259259259256</v>
      </c>
      <c r="F18" s="14">
        <f t="shared" si="1"/>
        <v>0.0078009259259259256</v>
      </c>
      <c r="G18" s="12">
        <f t="shared" si="2"/>
        <v>12</v>
      </c>
    </row>
    <row r="19" spans="1:7" ht="66" customHeight="1">
      <c r="A19" s="10">
        <v>33</v>
      </c>
      <c r="B19" s="11" t="s">
        <v>92</v>
      </c>
      <c r="C19" s="12"/>
      <c r="D19" s="13">
        <f t="shared" si="0"/>
        <v>0</v>
      </c>
      <c r="E19" s="13">
        <f>TIME(0,11,21)</f>
        <v>0.007881944444444443</v>
      </c>
      <c r="F19" s="14">
        <f t="shared" si="1"/>
        <v>0.007881944444444443</v>
      </c>
      <c r="G19" s="12">
        <f t="shared" si="2"/>
        <v>13</v>
      </c>
    </row>
    <row r="20" spans="1:7" ht="66" customHeight="1">
      <c r="A20" s="10"/>
      <c r="B20" s="11"/>
      <c r="C20" s="12"/>
      <c r="D20" s="13"/>
      <c r="E20" s="13"/>
      <c r="F20" s="14">
        <f t="shared" si="1"/>
        <v>0</v>
      </c>
      <c r="G20" s="12">
        <f t="shared" si="2"/>
        <v>14</v>
      </c>
    </row>
    <row r="21" spans="1:7" ht="66" customHeight="1">
      <c r="A21" s="10"/>
      <c r="B21" s="11"/>
      <c r="C21" s="12"/>
      <c r="D21" s="13"/>
      <c r="E21" s="13"/>
      <c r="F21" s="14">
        <f t="shared" si="1"/>
        <v>0</v>
      </c>
      <c r="G21" s="12">
        <f t="shared" si="2"/>
        <v>15</v>
      </c>
    </row>
    <row r="22" spans="1:7" ht="66" customHeight="1">
      <c r="A22" s="10"/>
      <c r="B22" s="11"/>
      <c r="C22" s="12"/>
      <c r="D22" s="13"/>
      <c r="E22" s="13"/>
      <c r="F22" s="14">
        <f t="shared" si="1"/>
        <v>0</v>
      </c>
      <c r="G22" s="12">
        <f t="shared" si="2"/>
        <v>16</v>
      </c>
    </row>
    <row r="23" spans="1:7" ht="66" customHeight="1">
      <c r="A23" s="10"/>
      <c r="B23" s="11"/>
      <c r="C23" s="12"/>
      <c r="D23" s="13">
        <f aca="true" t="shared" si="3" ref="D23:E39">TIME(0,0,0)</f>
        <v>0</v>
      </c>
      <c r="E23" s="13">
        <f t="shared" si="3"/>
        <v>0</v>
      </c>
      <c r="F23" s="14">
        <f t="shared" si="1"/>
        <v>0</v>
      </c>
      <c r="G23" s="12">
        <f t="shared" si="2"/>
        <v>17</v>
      </c>
    </row>
    <row r="24" spans="1:7" ht="66" customHeight="1">
      <c r="A24" s="10"/>
      <c r="B24" s="11"/>
      <c r="C24" s="12"/>
      <c r="D24" s="13">
        <f t="shared" si="3"/>
        <v>0</v>
      </c>
      <c r="E24" s="13">
        <f t="shared" si="3"/>
        <v>0</v>
      </c>
      <c r="F24" s="14">
        <f t="shared" si="1"/>
        <v>0</v>
      </c>
      <c r="G24" s="12">
        <f t="shared" si="2"/>
        <v>18</v>
      </c>
    </row>
    <row r="25" spans="1:7" ht="66" customHeight="1">
      <c r="A25" s="10"/>
      <c r="B25" s="11"/>
      <c r="C25" s="12"/>
      <c r="D25" s="13">
        <f t="shared" si="3"/>
        <v>0</v>
      </c>
      <c r="E25" s="13">
        <f t="shared" si="3"/>
        <v>0</v>
      </c>
      <c r="F25" s="14">
        <f t="shared" si="1"/>
        <v>0</v>
      </c>
      <c r="G25" s="12">
        <f t="shared" si="2"/>
        <v>19</v>
      </c>
    </row>
    <row r="26" spans="1:7" ht="66" customHeight="1">
      <c r="A26" s="10"/>
      <c r="B26" s="11"/>
      <c r="C26" s="12"/>
      <c r="D26" s="13">
        <f t="shared" si="3"/>
        <v>0</v>
      </c>
      <c r="E26" s="13">
        <f t="shared" si="3"/>
        <v>0</v>
      </c>
      <c r="F26" s="14">
        <f t="shared" si="1"/>
        <v>0</v>
      </c>
      <c r="G26" s="12">
        <f t="shared" si="2"/>
        <v>20</v>
      </c>
    </row>
    <row r="27" spans="1:7" ht="66" customHeight="1">
      <c r="A27" s="10"/>
      <c r="B27" s="11"/>
      <c r="C27" s="12"/>
      <c r="D27" s="13">
        <f t="shared" si="3"/>
        <v>0</v>
      </c>
      <c r="E27" s="13">
        <f t="shared" si="3"/>
        <v>0</v>
      </c>
      <c r="F27" s="14">
        <f t="shared" si="1"/>
        <v>0</v>
      </c>
      <c r="G27" s="12">
        <f t="shared" si="2"/>
        <v>21</v>
      </c>
    </row>
    <row r="28" spans="1:7" ht="66" customHeight="1">
      <c r="A28" s="10"/>
      <c r="B28" s="11"/>
      <c r="C28" s="12"/>
      <c r="D28" s="13">
        <f t="shared" si="3"/>
        <v>0</v>
      </c>
      <c r="E28" s="13">
        <f t="shared" si="3"/>
        <v>0</v>
      </c>
      <c r="F28" s="14">
        <f t="shared" si="1"/>
        <v>0</v>
      </c>
      <c r="G28" s="12">
        <f t="shared" si="2"/>
        <v>22</v>
      </c>
    </row>
    <row r="29" spans="1:7" ht="66" customHeight="1">
      <c r="A29" s="10"/>
      <c r="B29" s="11"/>
      <c r="C29" s="12"/>
      <c r="D29" s="13">
        <f t="shared" si="3"/>
        <v>0</v>
      </c>
      <c r="E29" s="13">
        <f t="shared" si="3"/>
        <v>0</v>
      </c>
      <c r="F29" s="14">
        <f t="shared" si="1"/>
        <v>0</v>
      </c>
      <c r="G29" s="12">
        <f t="shared" si="2"/>
        <v>23</v>
      </c>
    </row>
    <row r="30" spans="1:7" ht="66" customHeight="1">
      <c r="A30" s="10"/>
      <c r="B30" s="11"/>
      <c r="C30" s="12"/>
      <c r="D30" s="13">
        <f t="shared" si="3"/>
        <v>0</v>
      </c>
      <c r="E30" s="13">
        <f t="shared" si="3"/>
        <v>0</v>
      </c>
      <c r="F30" s="14">
        <f t="shared" si="1"/>
        <v>0</v>
      </c>
      <c r="G30" s="12">
        <f t="shared" si="2"/>
        <v>24</v>
      </c>
    </row>
    <row r="31" spans="1:7" ht="66" customHeight="1">
      <c r="A31" s="10"/>
      <c r="B31" s="11"/>
      <c r="C31" s="12"/>
      <c r="D31" s="13">
        <f t="shared" si="3"/>
        <v>0</v>
      </c>
      <c r="E31" s="13">
        <f t="shared" si="3"/>
        <v>0</v>
      </c>
      <c r="F31" s="14">
        <f t="shared" si="1"/>
        <v>0</v>
      </c>
      <c r="G31" s="12">
        <f t="shared" si="2"/>
        <v>25</v>
      </c>
    </row>
    <row r="32" spans="1:7" ht="66" customHeight="1">
      <c r="A32" s="10"/>
      <c r="B32" s="11"/>
      <c r="C32" s="12"/>
      <c r="D32" s="13">
        <f t="shared" si="3"/>
        <v>0</v>
      </c>
      <c r="E32" s="13">
        <f t="shared" si="3"/>
        <v>0</v>
      </c>
      <c r="F32" s="14">
        <f t="shared" si="1"/>
        <v>0</v>
      </c>
      <c r="G32" s="12">
        <f t="shared" si="2"/>
        <v>26</v>
      </c>
    </row>
    <row r="33" spans="1:7" ht="66" customHeight="1">
      <c r="A33" s="10"/>
      <c r="B33" s="11"/>
      <c r="C33" s="12"/>
      <c r="D33" s="13">
        <f t="shared" si="3"/>
        <v>0</v>
      </c>
      <c r="E33" s="13">
        <f t="shared" si="3"/>
        <v>0</v>
      </c>
      <c r="F33" s="14">
        <f t="shared" si="1"/>
        <v>0</v>
      </c>
      <c r="G33" s="12">
        <f t="shared" si="2"/>
        <v>27</v>
      </c>
    </row>
    <row r="34" spans="1:7" ht="66" customHeight="1">
      <c r="A34" s="10"/>
      <c r="B34" s="11"/>
      <c r="C34" s="12"/>
      <c r="D34" s="13">
        <f t="shared" si="3"/>
        <v>0</v>
      </c>
      <c r="E34" s="13">
        <f t="shared" si="3"/>
        <v>0</v>
      </c>
      <c r="F34" s="14">
        <f t="shared" si="1"/>
        <v>0</v>
      </c>
      <c r="G34" s="12">
        <f t="shared" si="2"/>
        <v>28</v>
      </c>
    </row>
    <row r="35" spans="1:7" ht="66" customHeight="1">
      <c r="A35" s="10"/>
      <c r="B35" s="11"/>
      <c r="C35" s="12"/>
      <c r="D35" s="13">
        <f t="shared" si="3"/>
        <v>0</v>
      </c>
      <c r="E35" s="13">
        <f t="shared" si="3"/>
        <v>0</v>
      </c>
      <c r="F35" s="14">
        <f t="shared" si="1"/>
        <v>0</v>
      </c>
      <c r="G35" s="12">
        <f t="shared" si="2"/>
        <v>29</v>
      </c>
    </row>
    <row r="36" spans="1:7" ht="66" customHeight="1">
      <c r="A36" s="10"/>
      <c r="B36" s="11"/>
      <c r="C36" s="12"/>
      <c r="D36" s="13">
        <f t="shared" si="3"/>
        <v>0</v>
      </c>
      <c r="E36" s="13">
        <f t="shared" si="3"/>
        <v>0</v>
      </c>
      <c r="F36" s="14">
        <f t="shared" si="1"/>
        <v>0</v>
      </c>
      <c r="G36" s="12">
        <f t="shared" si="2"/>
        <v>30</v>
      </c>
    </row>
    <row r="37" spans="1:7" ht="66" customHeight="1">
      <c r="A37" s="10"/>
      <c r="B37" s="11"/>
      <c r="C37" s="12"/>
      <c r="D37" s="13">
        <f t="shared" si="3"/>
        <v>0</v>
      </c>
      <c r="E37" s="13">
        <f t="shared" si="3"/>
        <v>0</v>
      </c>
      <c r="F37" s="14">
        <f t="shared" si="1"/>
        <v>0</v>
      </c>
      <c r="G37" s="12">
        <f t="shared" si="2"/>
        <v>31</v>
      </c>
    </row>
    <row r="38" spans="1:7" ht="66" customHeight="1">
      <c r="A38" s="10"/>
      <c r="B38" s="11"/>
      <c r="C38" s="12"/>
      <c r="D38" s="13">
        <f t="shared" si="3"/>
        <v>0</v>
      </c>
      <c r="E38" s="13">
        <f t="shared" si="3"/>
        <v>0</v>
      </c>
      <c r="F38" s="14">
        <f t="shared" si="1"/>
        <v>0</v>
      </c>
      <c r="G38" s="12">
        <f t="shared" si="2"/>
        <v>32</v>
      </c>
    </row>
    <row r="39" spans="1:7" ht="66" customHeight="1">
      <c r="A39" s="10"/>
      <c r="B39" s="11"/>
      <c r="C39" s="12"/>
      <c r="D39" s="13">
        <f t="shared" si="3"/>
        <v>0</v>
      </c>
      <c r="E39" s="13">
        <f t="shared" si="3"/>
        <v>0</v>
      </c>
      <c r="F39" s="14">
        <f aca="true" t="shared" si="4" ref="F39:F56">E39-D39</f>
        <v>0</v>
      </c>
      <c r="G39" s="12">
        <f t="shared" si="2"/>
        <v>33</v>
      </c>
    </row>
    <row r="40" spans="1:7" ht="66" customHeight="1">
      <c r="A40" s="10"/>
      <c r="B40" s="11"/>
      <c r="C40" s="12"/>
      <c r="D40" s="13">
        <f aca="true" t="shared" si="5" ref="D40:E56">TIME(0,0,0)</f>
        <v>0</v>
      </c>
      <c r="E40" s="13">
        <f t="shared" si="5"/>
        <v>0</v>
      </c>
      <c r="F40" s="14">
        <f t="shared" si="4"/>
        <v>0</v>
      </c>
      <c r="G40" s="12">
        <f aca="true" t="shared" si="6" ref="G40:G56">SUM(G39)+1</f>
        <v>34</v>
      </c>
    </row>
    <row r="41" spans="1:7" ht="66" customHeight="1">
      <c r="A41" s="10"/>
      <c r="B41" s="11"/>
      <c r="C41" s="12"/>
      <c r="D41" s="13">
        <f t="shared" si="5"/>
        <v>0</v>
      </c>
      <c r="E41" s="13">
        <f t="shared" si="5"/>
        <v>0</v>
      </c>
      <c r="F41" s="14">
        <f t="shared" si="4"/>
        <v>0</v>
      </c>
      <c r="G41" s="12">
        <f t="shared" si="6"/>
        <v>35</v>
      </c>
    </row>
    <row r="42" spans="1:7" ht="66" customHeight="1">
      <c r="A42" s="10"/>
      <c r="B42" s="11"/>
      <c r="C42" s="12"/>
      <c r="D42" s="13">
        <f t="shared" si="5"/>
        <v>0</v>
      </c>
      <c r="E42" s="13">
        <f t="shared" si="5"/>
        <v>0</v>
      </c>
      <c r="F42" s="14">
        <f t="shared" si="4"/>
        <v>0</v>
      </c>
      <c r="G42" s="12">
        <f t="shared" si="6"/>
        <v>36</v>
      </c>
    </row>
    <row r="43" spans="1:7" ht="66" customHeight="1">
      <c r="A43" s="10"/>
      <c r="B43" s="11"/>
      <c r="C43" s="12"/>
      <c r="D43" s="13">
        <f t="shared" si="5"/>
        <v>0</v>
      </c>
      <c r="E43" s="13">
        <f t="shared" si="5"/>
        <v>0</v>
      </c>
      <c r="F43" s="14">
        <f t="shared" si="4"/>
        <v>0</v>
      </c>
      <c r="G43" s="12">
        <f t="shared" si="6"/>
        <v>37</v>
      </c>
    </row>
    <row r="44" spans="1:7" ht="66" customHeight="1">
      <c r="A44" s="10"/>
      <c r="B44" s="11"/>
      <c r="C44" s="12"/>
      <c r="D44" s="13">
        <f t="shared" si="5"/>
        <v>0</v>
      </c>
      <c r="E44" s="13">
        <f t="shared" si="5"/>
        <v>0</v>
      </c>
      <c r="F44" s="14">
        <f t="shared" si="4"/>
        <v>0</v>
      </c>
      <c r="G44" s="12">
        <f t="shared" si="6"/>
        <v>38</v>
      </c>
    </row>
    <row r="45" spans="1:7" ht="66" customHeight="1">
      <c r="A45" s="10"/>
      <c r="B45" s="11"/>
      <c r="C45" s="12"/>
      <c r="D45" s="13">
        <f t="shared" si="5"/>
        <v>0</v>
      </c>
      <c r="E45" s="13">
        <f t="shared" si="5"/>
        <v>0</v>
      </c>
      <c r="F45" s="14">
        <f t="shared" si="4"/>
        <v>0</v>
      </c>
      <c r="G45" s="12">
        <f t="shared" si="6"/>
        <v>39</v>
      </c>
    </row>
    <row r="46" spans="1:7" ht="66" customHeight="1">
      <c r="A46" s="10"/>
      <c r="B46" s="11"/>
      <c r="C46" s="12"/>
      <c r="D46" s="13">
        <f t="shared" si="5"/>
        <v>0</v>
      </c>
      <c r="E46" s="13">
        <f t="shared" si="5"/>
        <v>0</v>
      </c>
      <c r="F46" s="14">
        <f t="shared" si="4"/>
        <v>0</v>
      </c>
      <c r="G46" s="12">
        <f t="shared" si="6"/>
        <v>40</v>
      </c>
    </row>
    <row r="47" spans="1:7" ht="66" customHeight="1">
      <c r="A47" s="10"/>
      <c r="B47" s="11"/>
      <c r="C47" s="12"/>
      <c r="D47" s="13">
        <f t="shared" si="5"/>
        <v>0</v>
      </c>
      <c r="E47" s="13">
        <f t="shared" si="5"/>
        <v>0</v>
      </c>
      <c r="F47" s="14">
        <f t="shared" si="4"/>
        <v>0</v>
      </c>
      <c r="G47" s="12">
        <f t="shared" si="6"/>
        <v>41</v>
      </c>
    </row>
    <row r="48" spans="1:7" ht="66" customHeight="1">
      <c r="A48" s="10"/>
      <c r="B48" s="11"/>
      <c r="C48" s="12"/>
      <c r="D48" s="13">
        <f t="shared" si="5"/>
        <v>0</v>
      </c>
      <c r="E48" s="13">
        <f t="shared" si="5"/>
        <v>0</v>
      </c>
      <c r="F48" s="14">
        <f t="shared" si="4"/>
        <v>0</v>
      </c>
      <c r="G48" s="12">
        <f t="shared" si="6"/>
        <v>42</v>
      </c>
    </row>
    <row r="49" spans="1:7" ht="66" customHeight="1">
      <c r="A49" s="10"/>
      <c r="B49" s="11"/>
      <c r="C49" s="12"/>
      <c r="D49" s="13">
        <f t="shared" si="5"/>
        <v>0</v>
      </c>
      <c r="E49" s="13">
        <f t="shared" si="5"/>
        <v>0</v>
      </c>
      <c r="F49" s="14">
        <f t="shared" si="4"/>
        <v>0</v>
      </c>
      <c r="G49" s="12">
        <f t="shared" si="6"/>
        <v>43</v>
      </c>
    </row>
    <row r="50" spans="1:7" ht="66" customHeight="1">
      <c r="A50" s="10"/>
      <c r="B50" s="11"/>
      <c r="C50" s="12"/>
      <c r="D50" s="13">
        <f t="shared" si="5"/>
        <v>0</v>
      </c>
      <c r="E50" s="13">
        <f t="shared" si="5"/>
        <v>0</v>
      </c>
      <c r="F50" s="14">
        <f t="shared" si="4"/>
        <v>0</v>
      </c>
      <c r="G50" s="12">
        <f t="shared" si="6"/>
        <v>44</v>
      </c>
    </row>
    <row r="51" spans="1:7" ht="66" customHeight="1">
      <c r="A51" s="10"/>
      <c r="B51" s="11"/>
      <c r="C51" s="12"/>
      <c r="D51" s="13">
        <f t="shared" si="5"/>
        <v>0</v>
      </c>
      <c r="E51" s="13">
        <f t="shared" si="5"/>
        <v>0</v>
      </c>
      <c r="F51" s="14">
        <f t="shared" si="4"/>
        <v>0</v>
      </c>
      <c r="G51" s="12">
        <f t="shared" si="6"/>
        <v>45</v>
      </c>
    </row>
    <row r="52" spans="1:7" ht="66" customHeight="1">
      <c r="A52" s="10"/>
      <c r="B52" s="11"/>
      <c r="C52" s="12"/>
      <c r="D52" s="13">
        <f t="shared" si="5"/>
        <v>0</v>
      </c>
      <c r="E52" s="13">
        <f t="shared" si="5"/>
        <v>0</v>
      </c>
      <c r="F52" s="14">
        <f t="shared" si="4"/>
        <v>0</v>
      </c>
      <c r="G52" s="12">
        <f t="shared" si="6"/>
        <v>46</v>
      </c>
    </row>
    <row r="53" spans="1:7" ht="66" customHeight="1">
      <c r="A53" s="10"/>
      <c r="B53" s="11"/>
      <c r="C53" s="12"/>
      <c r="D53" s="13">
        <f t="shared" si="5"/>
        <v>0</v>
      </c>
      <c r="E53" s="13">
        <f t="shared" si="5"/>
        <v>0</v>
      </c>
      <c r="F53" s="14">
        <f t="shared" si="4"/>
        <v>0</v>
      </c>
      <c r="G53" s="12">
        <f t="shared" si="6"/>
        <v>47</v>
      </c>
    </row>
    <row r="54" spans="1:7" ht="66" customHeight="1">
      <c r="A54" s="10"/>
      <c r="B54" s="11"/>
      <c r="C54" s="12"/>
      <c r="D54" s="13">
        <f t="shared" si="5"/>
        <v>0</v>
      </c>
      <c r="E54" s="13">
        <f t="shared" si="5"/>
        <v>0</v>
      </c>
      <c r="F54" s="14">
        <f t="shared" si="4"/>
        <v>0</v>
      </c>
      <c r="G54" s="12">
        <f t="shared" si="6"/>
        <v>48</v>
      </c>
    </row>
    <row r="55" spans="1:7" ht="66" customHeight="1">
      <c r="A55" s="10"/>
      <c r="B55" s="11"/>
      <c r="C55" s="12"/>
      <c r="D55" s="13">
        <f t="shared" si="5"/>
        <v>0</v>
      </c>
      <c r="E55" s="13">
        <f t="shared" si="5"/>
        <v>0</v>
      </c>
      <c r="F55" s="14">
        <f t="shared" si="4"/>
        <v>0</v>
      </c>
      <c r="G55" s="12">
        <f t="shared" si="6"/>
        <v>49</v>
      </c>
    </row>
    <row r="56" spans="1:7" ht="66" customHeight="1">
      <c r="A56" s="10"/>
      <c r="B56" s="11"/>
      <c r="C56" s="12"/>
      <c r="D56" s="13">
        <f t="shared" si="5"/>
        <v>0</v>
      </c>
      <c r="E56" s="13">
        <f t="shared" si="5"/>
        <v>0</v>
      </c>
      <c r="F56" s="14">
        <f t="shared" si="4"/>
        <v>0</v>
      </c>
      <c r="G56" s="12">
        <f t="shared" si="6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IU15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38" t="s">
        <v>8</v>
      </c>
      <c r="C1" s="38"/>
      <c r="D1" s="38"/>
      <c r="E1" s="38"/>
      <c r="F1" s="38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36" t="str">
        <f>CONCATENATE(Předžákyně!A3)</f>
        <v>Kategorie: předžákyně - volná technika</v>
      </c>
      <c r="C3" s="36"/>
      <c r="D3" s="36" t="str">
        <f>CONCATENATE(Předžákyně!C3)</f>
        <v>Datum: 29.12.2011</v>
      </c>
      <c r="E3" s="36"/>
      <c r="F3" s="36"/>
      <c r="IQ3"/>
      <c r="IR3"/>
      <c r="IS3"/>
      <c r="IT3"/>
      <c r="IU3"/>
    </row>
    <row r="4" spans="2:255" s="1" customFormat="1" ht="18" customHeight="1">
      <c r="B4" s="2" t="str">
        <f>CONCATENATE(Žákyně!A4)</f>
        <v>Délka tratě: 1200 m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0</v>
      </c>
      <c r="C6" s="6" t="s">
        <v>1</v>
      </c>
      <c r="D6" s="6" t="s">
        <v>2</v>
      </c>
      <c r="E6" s="6" t="s">
        <v>5</v>
      </c>
      <c r="F6" s="9" t="s">
        <v>6</v>
      </c>
    </row>
    <row r="7" spans="2:6" ht="66" customHeight="1">
      <c r="B7" s="19" t="str">
        <f>CONCATENATE(Předžákyně!A10)</f>
        <v>109</v>
      </c>
      <c r="C7" s="20" t="str">
        <f>CONCATENATE(Předžákyně!B10)</f>
        <v>Masaříková gabriela, SKI JBC</v>
      </c>
      <c r="D7" s="12" t="e">
        <f>CONCATENATE(Žákyně!#REF!)</f>
        <v>#REF!</v>
      </c>
      <c r="E7" s="21">
        <f>VALUE(Předžákyně!F10)</f>
        <v>0.001423611111111111</v>
      </c>
      <c r="F7" s="22">
        <v>1</v>
      </c>
    </row>
    <row r="8" spans="2:6" ht="66" customHeight="1">
      <c r="B8" s="19" t="str">
        <f>CONCATENATE(Předžákyně!A12)</f>
        <v>121</v>
      </c>
      <c r="C8" s="20" t="str">
        <f>CONCATENATE(Předžákyně!B12)</f>
        <v>Tužévá Barbora, DULI</v>
      </c>
      <c r="D8" s="12" t="e">
        <f>CONCATENATE(Žákyně!#REF!)</f>
        <v>#REF!</v>
      </c>
      <c r="E8" s="21">
        <f>VALUE(Předžákyně!F12)</f>
        <v>0.0015624999999999999</v>
      </c>
      <c r="F8" s="12">
        <f aca="true" t="shared" si="0" ref="F8:F15">(1)+F7</f>
        <v>2</v>
      </c>
    </row>
    <row r="9" spans="2:6" ht="66" customHeight="1">
      <c r="B9" s="19" t="str">
        <f>CONCATENATE(Předžákyně!A15)</f>
        <v>22</v>
      </c>
      <c r="C9" s="20" t="str">
        <f>CONCATENATE(Předžákyně!B15)</f>
        <v>Pažoutová Martina, SKI JBC</v>
      </c>
      <c r="D9" s="12" t="e">
        <f>CONCATENATE(Žákyně!#REF!)</f>
        <v>#REF!</v>
      </c>
      <c r="E9" s="21">
        <f>VALUE(Předžákyně!F15)</f>
        <v>0.0018055555555555557</v>
      </c>
      <c r="F9" s="12">
        <f t="shared" si="0"/>
        <v>3</v>
      </c>
    </row>
    <row r="10" spans="2:6" ht="66" customHeight="1">
      <c r="B10" s="19" t="str">
        <f>CONCATENATE(Předžákyně!A8)</f>
        <v>6</v>
      </c>
      <c r="C10" s="20" t="str">
        <f>CONCATENATE(Předžákyně!B8)</f>
        <v>Peterková Eliška, SPVR</v>
      </c>
      <c r="D10" s="12" t="e">
        <f>CONCATENATE(Žákyně!#REF!)</f>
        <v>#REF!</v>
      </c>
      <c r="E10" s="21">
        <f>VALUE(Předžákyně!F8)</f>
        <v>0.0021296296296296298</v>
      </c>
      <c r="F10" s="12">
        <f t="shared" si="0"/>
        <v>4</v>
      </c>
    </row>
    <row r="11" spans="2:6" ht="66" customHeight="1">
      <c r="B11" s="19" t="str">
        <f>CONCATENATE(Předžákyně!A14)</f>
        <v>124</v>
      </c>
      <c r="C11" s="20" t="str">
        <f>CONCATENATE(Předžákyně!B14)</f>
        <v>Hable Diana, SKI JBC</v>
      </c>
      <c r="D11" s="12" t="e">
        <f>CONCATENATE(Žákyně!#REF!)</f>
        <v>#REF!</v>
      </c>
      <c r="E11" s="21">
        <f>VALUE(Předžákyně!F14)</f>
        <v>0.002372685185185185</v>
      </c>
      <c r="F11" s="12">
        <f t="shared" si="0"/>
        <v>5</v>
      </c>
    </row>
    <row r="12" spans="2:6" ht="66" customHeight="1">
      <c r="B12" s="19" t="str">
        <f>CONCATENATE(Předžákyně!A9)</f>
        <v>8</v>
      </c>
      <c r="C12" s="20" t="str">
        <f>CONCATENATE(Předžákyně!B9)</f>
        <v>Smetanová Markéta, JBCN</v>
      </c>
      <c r="D12" s="12" t="e">
        <f>CONCATENATE(Žákyně!#REF!)</f>
        <v>#REF!</v>
      </c>
      <c r="E12" s="21">
        <f>VALUE(Předžákyně!F9)</f>
        <v>0.002546296296296296</v>
      </c>
      <c r="F12" s="12">
        <f t="shared" si="0"/>
        <v>6</v>
      </c>
    </row>
    <row r="13" spans="2:6" ht="66" customHeight="1">
      <c r="B13" s="19" t="str">
        <f>CONCATENATE(Předžákyně!A13)</f>
        <v>123</v>
      </c>
      <c r="C13" s="20" t="str">
        <f>CONCATENATE(Předžákyně!B13)</f>
        <v>Faltová Natálie, SKI JBC</v>
      </c>
      <c r="D13" s="12" t="e">
        <f>CONCATENATE(Žákyně!#REF!)</f>
        <v>#REF!</v>
      </c>
      <c r="E13" s="21">
        <f>VALUE(Předžákyně!F13)</f>
        <v>0.0028124999999999995</v>
      </c>
      <c r="F13" s="12">
        <f t="shared" si="0"/>
        <v>7</v>
      </c>
    </row>
    <row r="14" spans="2:6" ht="66" customHeight="1">
      <c r="B14" s="19" t="str">
        <f>CONCATENATE(Předžákyně!A11)</f>
        <v>118</v>
      </c>
      <c r="C14" s="20" t="str">
        <f>CONCATENATE(Předžákyně!B11)</f>
        <v>Hulswitová Kristyna, SKI JBC</v>
      </c>
      <c r="D14" s="12" t="e">
        <f>CONCATENATE(Žákyně!#REF!)</f>
        <v>#REF!</v>
      </c>
      <c r="E14" s="21">
        <f>VALUE(Předžákyně!F11)</f>
        <v>0.0030671296296296297</v>
      </c>
      <c r="F14" s="12">
        <f t="shared" si="0"/>
        <v>8</v>
      </c>
    </row>
    <row r="15" spans="2:6" ht="66" customHeight="1">
      <c r="B15" s="19" t="str">
        <f>CONCATENATE(Předžákyně!A7)</f>
        <v>5</v>
      </c>
      <c r="C15" s="20" t="str">
        <f>CONCATENATE(Předžákyně!B7)</f>
        <v>Bedrníková Lída, JBCN</v>
      </c>
      <c r="D15" s="12" t="e">
        <f>CONCATENATE(Žákyně!#REF!)</f>
        <v>#REF!</v>
      </c>
      <c r="E15" s="21">
        <f>VALUE(Předžákyně!F7)</f>
        <v>0.003310185185185185</v>
      </c>
      <c r="F15" s="12">
        <f t="shared" si="0"/>
        <v>9</v>
      </c>
    </row>
    <row r="16" ht="66" customHeight="1"/>
    <row r="17" ht="66" customHeight="1"/>
    <row r="18" ht="66" customHeight="1"/>
    <row r="19" ht="66" customHeight="1"/>
    <row r="20" ht="66" customHeight="1"/>
    <row r="21" ht="66" customHeight="1"/>
    <row r="22" ht="66" customHeight="1"/>
    <row r="23" ht="66" customHeight="1"/>
    <row r="24" ht="66" customHeight="1"/>
    <row r="25" ht="66" customHeight="1"/>
    <row r="26" ht="66" customHeight="1"/>
    <row r="27" ht="66" customHeight="1"/>
    <row r="28" ht="66" customHeight="1"/>
    <row r="29" ht="66" customHeight="1"/>
    <row r="30" ht="66" customHeight="1"/>
    <row r="31" ht="66" customHeight="1"/>
    <row r="32" ht="66" customHeight="1"/>
    <row r="33" ht="66" customHeight="1"/>
    <row r="34" ht="66" customHeight="1"/>
    <row r="35" ht="66" customHeight="1"/>
    <row r="36" ht="66" customHeight="1"/>
    <row r="37" ht="66" customHeight="1"/>
    <row r="38" ht="66" customHeight="1"/>
    <row r="39" ht="66" customHeight="1"/>
    <row r="40" ht="66" customHeight="1"/>
    <row r="41" ht="66" customHeight="1"/>
    <row r="42" ht="66" customHeight="1"/>
    <row r="43" ht="66" customHeight="1"/>
    <row r="44" ht="66" customHeight="1"/>
    <row r="45" ht="66" customHeight="1"/>
    <row r="46" ht="66" customHeight="1"/>
    <row r="47" ht="66" customHeight="1"/>
    <row r="48" ht="66" customHeight="1"/>
    <row r="49" ht="66" customHeight="1"/>
    <row r="50" ht="66" customHeight="1"/>
    <row r="51" ht="66" customHeight="1"/>
    <row r="52" ht="66" customHeight="1"/>
    <row r="53" ht="66" customHeight="1"/>
    <row r="54" ht="66" customHeight="1"/>
    <row r="55" ht="66" customHeight="1"/>
    <row r="56" ht="66" customHeight="1"/>
    <row r="57" ht="66" customHeight="1"/>
    <row r="58" ht="66" customHeight="1"/>
    <row r="59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Kojak</dc:creator>
  <cp:keywords/>
  <dc:description/>
  <cp:lastModifiedBy>Josef Kožený</cp:lastModifiedBy>
  <cp:lastPrinted>2011-12-29T10:03:32Z</cp:lastPrinted>
  <dcterms:created xsi:type="dcterms:W3CDTF">2011-12-26T20:44:12Z</dcterms:created>
  <dcterms:modified xsi:type="dcterms:W3CDTF">2011-12-29T10:10:56Z</dcterms:modified>
  <cp:category/>
  <cp:version/>
  <cp:contentType/>
  <cp:contentStatus/>
</cp:coreProperties>
</file>