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Žákyně" sheetId="1" state="hidden" r:id="rId1"/>
    <sheet name="Žáci" sheetId="2" state="hidden" r:id="rId2"/>
    <sheet name="Dorky" sheetId="3" state="hidden" r:id="rId3"/>
    <sheet name="Dorci" sheetId="4" state="hidden" r:id="rId4"/>
    <sheet name="ženy" sheetId="5" state="hidden" r:id="rId5"/>
    <sheet name="Muži" sheetId="6" state="hidden" r:id="rId6"/>
    <sheet name="Výsledkovka žákyně" sheetId="7" r:id="rId7"/>
    <sheet name="Výsledkovka žáci" sheetId="8" r:id="rId8"/>
    <sheet name="Výsledkovka dorky" sheetId="9" r:id="rId9"/>
    <sheet name="Výsledkovka dorci" sheetId="10" r:id="rId10"/>
    <sheet name="Výsledkovka ženy" sheetId="11" r:id="rId11"/>
    <sheet name="Výsledkovka muži" sheetId="12" r:id="rId12"/>
  </sheets>
  <definedNames>
    <definedName name="_xlnm.Print_Area" localSheetId="3">'Dorci'!$A$1:$G$14</definedName>
    <definedName name="_xlnm.Print_Area" localSheetId="2">'Dorky'!$A$1:$G$12</definedName>
    <definedName name="_xlnm.Print_Area" localSheetId="5">'Muži'!$A$1:$G$17</definedName>
    <definedName name="_xlnm.Print_Area" localSheetId="9">'Výsledkovka dorci'!$B$1:$F$14</definedName>
    <definedName name="_xlnm.Print_Area" localSheetId="8">'Výsledkovka dorky'!$B$1:$F$12</definedName>
    <definedName name="_xlnm.Print_Area" localSheetId="11">'Výsledkovka muži'!$B$1:$F$16</definedName>
    <definedName name="_xlnm.Print_Area" localSheetId="7">'Výsledkovka žáci'!$B$1:$F$13</definedName>
    <definedName name="_xlnm.Print_Area" localSheetId="6">'Výsledkovka žákyně'!$B$1:$F$14</definedName>
    <definedName name="_xlnm.Print_Area" localSheetId="10">'Výsledkovka ženy'!$B$1:$F$14</definedName>
    <definedName name="_xlnm.Print_Area" localSheetId="1">'Žáci'!$A$1:$G$13</definedName>
    <definedName name="_xlnm.Print_Area" localSheetId="0">'Žákyně'!$A$1:$G$14</definedName>
    <definedName name="_xlnm.Print_Area" localSheetId="4">'ženy'!$A$1:$G$14</definedName>
  </definedNames>
  <calcPr fullCalcOnLoad="1"/>
</workbook>
</file>

<file path=xl/sharedStrings.xml><?xml version="1.0" encoding="utf-8"?>
<sst xmlns="http://schemas.openxmlformats.org/spreadsheetml/2006/main" count="155" uniqueCount="72">
  <si>
    <t>Prezenční listina - JABLONECKÁ ŠESTIDENNÍ 2013</t>
  </si>
  <si>
    <t>Datum: 27.12.2013</t>
  </si>
  <si>
    <t>Startovní číslo</t>
  </si>
  <si>
    <t>Příjmení, jméno, klub</t>
  </si>
  <si>
    <t>Ročník</t>
  </si>
  <si>
    <t>Startovní čas</t>
  </si>
  <si>
    <t>Cílový čas</t>
  </si>
  <si>
    <t>Výsledný čas</t>
  </si>
  <si>
    <t>Pořadí</t>
  </si>
  <si>
    <t>Kategorie: žákyně - volná technika</t>
  </si>
  <si>
    <t>Délka tratě: 1x1500m</t>
  </si>
  <si>
    <t>Pažoutová Martina, SKI JBC</t>
  </si>
  <si>
    <t>Marxová Gabriela, SKI JBC</t>
  </si>
  <si>
    <t>Vitáková Petra, SCPL</t>
  </si>
  <si>
    <t>Svobodová Alexandra, SCPL</t>
  </si>
  <si>
    <t>Beroušková Barbora, LK TA Chodov</t>
  </si>
  <si>
    <t>Kategorie: žáci - volná technika</t>
  </si>
  <si>
    <t>Sixta Ondřej, SEBA Tanvald</t>
  </si>
  <si>
    <t>Zuna Štěpán, SCPL</t>
  </si>
  <si>
    <t>Kočandrle Martin, SCPL</t>
  </si>
  <si>
    <t>Hasman Marek, SCPL</t>
  </si>
  <si>
    <t>Zuna Ondřej, SCPL</t>
  </si>
  <si>
    <t>Svoboda Vojtěch, SCPL</t>
  </si>
  <si>
    <t>Horník Adam, SCPL</t>
  </si>
  <si>
    <t>Matulka Adam, SCPL</t>
  </si>
  <si>
    <t>Hasman Ondřej, SCPL</t>
  </si>
  <si>
    <t>Richter Lukáš, KOS Plzeň</t>
  </si>
  <si>
    <t>Pešina Jakub, SKI JBC</t>
  </si>
  <si>
    <t>Kategorie: dorostenky - volná technika</t>
  </si>
  <si>
    <t>Délka tratě: 2x1500m</t>
  </si>
  <si>
    <t>Sudková Tereza, SKI JBC</t>
  </si>
  <si>
    <t>Závěrová Eliška, SKI JBC</t>
  </si>
  <si>
    <t>Trdlová Adéla, SKI JBC</t>
  </si>
  <si>
    <t>Šaníková Tereza, SKI JBC</t>
  </si>
  <si>
    <t>Sixtová Anna, SKI JBC</t>
  </si>
  <si>
    <t>Hujerová Tereza, SKI JBC</t>
  </si>
  <si>
    <t>Marxová Pavlína, SKI JBC</t>
  </si>
  <si>
    <t>Faltová Dominika, SKI JBC</t>
  </si>
  <si>
    <t>Štruncová Markéta, SCPL</t>
  </si>
  <si>
    <t>Paldusová Kristýna, SKI JBC</t>
  </si>
  <si>
    <t>Kategorie: dorostenci - volná technika</t>
  </si>
  <si>
    <t>Černohorský Marek, SKI JBC</t>
  </si>
  <si>
    <t>Kapčiar Tomáš, SKI JBC</t>
  </si>
  <si>
    <t>Šípoš Petr, SKI JBC</t>
  </si>
  <si>
    <t>Žalčík Kim, FEJE</t>
  </si>
  <si>
    <t>Bešťák Jiří, SEBA Tanvald</t>
  </si>
  <si>
    <t>Deimling Ondřej, SKI JBC</t>
  </si>
  <si>
    <t>Bartůněk Lukáš, SKI JBC</t>
  </si>
  <si>
    <t>Lehký Matiáš, SKI JBC</t>
  </si>
  <si>
    <t>Kaloš Sebastián, SKI JBC</t>
  </si>
  <si>
    <t>Břečka Dominik, SKI JBC</t>
  </si>
  <si>
    <t>Šaník Jan, SKI JBC</t>
  </si>
  <si>
    <t>Muller Viktor, SKI JBC</t>
  </si>
  <si>
    <t>Brynda Vojtěch, SKI JBC</t>
  </si>
  <si>
    <t>Boudík Jiří, SKI JBC</t>
  </si>
  <si>
    <t>Pilz Petr, SKI JBC</t>
  </si>
  <si>
    <t>Bohatý Aleš, SKI JBC</t>
  </si>
  <si>
    <t>Sluka pavel, SKI JBC</t>
  </si>
  <si>
    <t>Kategorie: ženy - volná technika</t>
  </si>
  <si>
    <t>Délka tratě: 3x1500m</t>
  </si>
  <si>
    <t>Kartousová Věra, SKI JBC</t>
  </si>
  <si>
    <t>Knopová Kamila, SKI JBC</t>
  </si>
  <si>
    <t>Kategorie: muži - volná technika</t>
  </si>
  <si>
    <t>Kalina David, SKP Maják</t>
  </si>
  <si>
    <t>Bartůněk Michal, SKI JBC</t>
  </si>
  <si>
    <t>Razým Ladislav, SCPL</t>
  </si>
  <si>
    <t>Feigl Filip, SKI JBC</t>
  </si>
  <si>
    <t>Sýkora Jiří, SKI JBC</t>
  </si>
  <si>
    <t>Patrman Martin, SKI JBC</t>
  </si>
  <si>
    <t>Knop Petr, SKI JBC</t>
  </si>
  <si>
    <t>Šmiraus Michal, SKI JBC</t>
  </si>
  <si>
    <t>Výsledková listina - JABLONECKÁ ŠESTIDENNÍ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</si>
</sst>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11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3" fillId="11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164" fontId="23" fillId="0" borderId="20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710937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5" t="s">
        <v>9</v>
      </c>
      <c r="B3" s="25"/>
      <c r="C3" s="26" t="s">
        <v>1</v>
      </c>
      <c r="D3" s="26"/>
      <c r="E3" s="26"/>
      <c r="F3" s="26"/>
      <c r="G3" s="26"/>
      <c r="IQ3"/>
      <c r="IR3"/>
      <c r="IS3"/>
      <c r="IT3"/>
    </row>
    <row r="4" spans="1:254" s="1" customFormat="1" ht="18" customHeight="1">
      <c r="A4" s="2" t="s">
        <v>10</v>
      </c>
      <c r="B4" s="3"/>
      <c r="F4" s="4"/>
      <c r="G4" s="4"/>
      <c r="IQ4"/>
      <c r="IR4"/>
      <c r="IS4"/>
      <c r="IT4"/>
    </row>
    <row r="6" spans="1:7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</row>
    <row r="7" spans="1:7" ht="66" customHeight="1">
      <c r="A7" s="10">
        <v>1</v>
      </c>
      <c r="B7" s="11" t="s">
        <v>11</v>
      </c>
      <c r="C7" s="12"/>
      <c r="D7" s="13">
        <f aca="true" t="shared" si="0" ref="D7:E56">TIME(0,0,0)</f>
        <v>0</v>
      </c>
      <c r="E7" s="13">
        <f>TIME(0,2,22)</f>
        <v>0.0016435185185185183</v>
      </c>
      <c r="F7" s="14">
        <f aca="true" t="shared" si="1" ref="F7:F38">E7-D7</f>
        <v>0.0016435185185185183</v>
      </c>
      <c r="G7" s="12">
        <v>1</v>
      </c>
    </row>
    <row r="8" spans="1:7" ht="66" customHeight="1">
      <c r="A8" s="10">
        <v>2</v>
      </c>
      <c r="B8" s="11" t="s">
        <v>12</v>
      </c>
      <c r="C8" s="12"/>
      <c r="D8" s="13">
        <f t="shared" si="0"/>
        <v>0</v>
      </c>
      <c r="E8" s="13">
        <f>TIME(0,2,14)</f>
        <v>0.001550925925925926</v>
      </c>
      <c r="F8" s="14">
        <f t="shared" si="1"/>
        <v>0.001550925925925926</v>
      </c>
      <c r="G8" s="12">
        <f aca="true" t="shared" si="2" ref="G8:G39">SUM(G7)+1</f>
        <v>2</v>
      </c>
    </row>
    <row r="9" spans="1:7" ht="66" customHeight="1">
      <c r="A9" s="10">
        <v>13</v>
      </c>
      <c r="B9" s="11" t="s">
        <v>13</v>
      </c>
      <c r="C9" s="12"/>
      <c r="D9" s="13">
        <f t="shared" si="0"/>
        <v>0</v>
      </c>
      <c r="E9" s="13">
        <f>TIME(0,3,6)</f>
        <v>0.0021527777777777778</v>
      </c>
      <c r="F9" s="14">
        <f t="shared" si="1"/>
        <v>0.0021527777777777778</v>
      </c>
      <c r="G9" s="12">
        <f t="shared" si="2"/>
        <v>3</v>
      </c>
    </row>
    <row r="10" spans="1:7" ht="66" customHeight="1">
      <c r="A10" s="10">
        <v>14</v>
      </c>
      <c r="B10" s="11" t="s">
        <v>14</v>
      </c>
      <c r="C10" s="12"/>
      <c r="D10" s="13">
        <f t="shared" si="0"/>
        <v>0</v>
      </c>
      <c r="E10" s="13">
        <f>TIME(0,2,18)</f>
        <v>0.001597222222222222</v>
      </c>
      <c r="F10" s="14">
        <f t="shared" si="1"/>
        <v>0.001597222222222222</v>
      </c>
      <c r="G10" s="12">
        <f t="shared" si="2"/>
        <v>4</v>
      </c>
    </row>
    <row r="11" spans="1:7" ht="66" customHeight="1">
      <c r="A11" s="10">
        <v>18</v>
      </c>
      <c r="B11" s="11" t="s">
        <v>15</v>
      </c>
      <c r="C11" s="12"/>
      <c r="D11" s="13">
        <f t="shared" si="0"/>
        <v>0</v>
      </c>
      <c r="E11" s="13">
        <f>TIME(0,2,12)</f>
        <v>0.0015277777777777779</v>
      </c>
      <c r="F11" s="14">
        <f t="shared" si="1"/>
        <v>0.0015277777777777779</v>
      </c>
      <c r="G11" s="12">
        <f t="shared" si="2"/>
        <v>5</v>
      </c>
    </row>
    <row r="12" spans="1:7" ht="66" customHeight="1">
      <c r="A12" s="10"/>
      <c r="B12" s="11"/>
      <c r="C12" s="12"/>
      <c r="D12" s="13">
        <f t="shared" si="0"/>
        <v>0</v>
      </c>
      <c r="E12" s="13">
        <f t="shared" si="0"/>
        <v>0</v>
      </c>
      <c r="F12" s="14">
        <f t="shared" si="1"/>
        <v>0</v>
      </c>
      <c r="G12" s="12">
        <f t="shared" si="2"/>
        <v>6</v>
      </c>
    </row>
    <row r="13" spans="1:7" ht="66" customHeight="1">
      <c r="A13" s="10"/>
      <c r="B13" s="11"/>
      <c r="C13" s="12"/>
      <c r="D13" s="13">
        <f t="shared" si="0"/>
        <v>0</v>
      </c>
      <c r="E13" s="13">
        <f t="shared" si="0"/>
        <v>0</v>
      </c>
      <c r="F13" s="14">
        <f t="shared" si="1"/>
        <v>0</v>
      </c>
      <c r="G13" s="12">
        <f t="shared" si="2"/>
        <v>7</v>
      </c>
    </row>
    <row r="14" spans="1:7" ht="66" customHeight="1">
      <c r="A14" s="10"/>
      <c r="B14" s="11"/>
      <c r="C14" s="12"/>
      <c r="D14" s="13">
        <f t="shared" si="0"/>
        <v>0</v>
      </c>
      <c r="E14" s="13">
        <f t="shared" si="0"/>
        <v>0</v>
      </c>
      <c r="F14" s="14">
        <f t="shared" si="1"/>
        <v>0</v>
      </c>
      <c r="G14" s="12">
        <f t="shared" si="2"/>
        <v>8</v>
      </c>
    </row>
    <row r="15" spans="1:7" ht="66" customHeight="1">
      <c r="A15" s="10"/>
      <c r="B15" s="11"/>
      <c r="C15" s="12"/>
      <c r="D15" s="13">
        <f t="shared" si="0"/>
        <v>0</v>
      </c>
      <c r="E15" s="13">
        <f t="shared" si="0"/>
        <v>0</v>
      </c>
      <c r="F15" s="14">
        <f t="shared" si="1"/>
        <v>0</v>
      </c>
      <c r="G15" s="12">
        <f t="shared" si="2"/>
        <v>9</v>
      </c>
    </row>
    <row r="16" spans="1:7" ht="66" customHeight="1">
      <c r="A16" s="10"/>
      <c r="B16" s="11"/>
      <c r="C16" s="12"/>
      <c r="D16" s="13">
        <f t="shared" si="0"/>
        <v>0</v>
      </c>
      <c r="E16" s="13">
        <f t="shared" si="0"/>
        <v>0</v>
      </c>
      <c r="F16" s="14">
        <f t="shared" si="1"/>
        <v>0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0"/>
        <v>0</v>
      </c>
      <c r="E17" s="13">
        <f t="shared" si="0"/>
        <v>0</v>
      </c>
      <c r="F17" s="14">
        <f t="shared" si="1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0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0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0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0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0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0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0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0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0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0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0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0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0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0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0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0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CONCATENATE(Dorci!A3)</f>
        <v>Kategorie: dorostenci - volná technika</v>
      </c>
      <c r="C3" s="25"/>
      <c r="D3" s="25" t="str">
        <f>CONCATENATE(Dorci!C3)</f>
        <v>Datum: 27.12.2013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CONCATENATE(Dorci!A4)</f>
        <v>Délka tratě: 2x1500m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36" t="str">
        <f>CONCATENATE(Dorci!A10)</f>
        <v>30</v>
      </c>
      <c r="C7" s="37" t="str">
        <f>CONCATENATE(Dorci!B10)</f>
        <v>Žalčík Kim, FEJE</v>
      </c>
      <c r="D7" s="38" t="e">
        <f>CONCATENATE(Dorci!#REF!)</f>
        <v>#REF!</v>
      </c>
      <c r="E7" s="39">
        <f>VALUE(Dorci!F10)</f>
        <v>0.002337962962962963</v>
      </c>
      <c r="F7" s="48">
        <v>1</v>
      </c>
    </row>
    <row r="8" spans="2:6" ht="66" customHeight="1" thickBot="1">
      <c r="B8" s="41" t="str">
        <f>CONCATENATE(Dorci!A21)</f>
        <v>57</v>
      </c>
      <c r="C8" s="19" t="str">
        <f>CONCATENATE(Dorci!B21)</f>
        <v>Pilz Petr, SKI JBC</v>
      </c>
      <c r="D8" s="12" t="e">
        <f>CONCATENATE(Dorci!#REF!)</f>
        <v>#REF!</v>
      </c>
      <c r="E8" s="20">
        <f>VALUE(Dorci!F21)</f>
        <v>0.002349537037037037</v>
      </c>
      <c r="F8" s="42">
        <f>SUM(F7)+1</f>
        <v>2</v>
      </c>
    </row>
    <row r="9" spans="2:6" ht="66" customHeight="1" thickBot="1">
      <c r="B9" s="41" t="str">
        <f>CONCATENATE(Dorci!A18)</f>
        <v>46</v>
      </c>
      <c r="C9" s="19" t="str">
        <f>CONCATENATE(Dorci!B18)</f>
        <v>Muller Viktor, SKI JBC</v>
      </c>
      <c r="D9" s="12" t="e">
        <f>CONCATENATE(Dorci!#REF!)</f>
        <v>#REF!</v>
      </c>
      <c r="E9" s="20">
        <f>VALUE(Dorci!F18)</f>
        <v>0.002361111111111111</v>
      </c>
      <c r="F9" s="42">
        <f>SUM(F8)+1</f>
        <v>3</v>
      </c>
    </row>
    <row r="10" spans="2:6" ht="66" customHeight="1" thickBot="1">
      <c r="B10" s="41" t="str">
        <f>CONCATENATE(Dorci!A7)</f>
        <v>16</v>
      </c>
      <c r="C10" s="19" t="str">
        <f>CONCATENATE(Dorci!B7)</f>
        <v>Černohorský Marek, SKI JBC</v>
      </c>
      <c r="D10" s="12" t="e">
        <f>CONCATENATE(Dorci!#REF!)</f>
        <v>#REF!</v>
      </c>
      <c r="E10" s="20">
        <f>VALUE(Dorci!F7)</f>
        <v>0.0024189814814814816</v>
      </c>
      <c r="F10" s="42">
        <f>SUM(F9)+1</f>
        <v>4</v>
      </c>
    </row>
    <row r="11" spans="2:6" ht="66" customHeight="1" thickBot="1">
      <c r="B11" s="41" t="str">
        <f>CONCATENATE(Dorci!A13)</f>
        <v>34</v>
      </c>
      <c r="C11" s="19" t="str">
        <f>CONCATENATE(Dorci!B13)</f>
        <v>Bartůněk Lukáš, SKI JBC</v>
      </c>
      <c r="D11" s="12" t="e">
        <f>CONCATENATE(Dorci!#REF!)</f>
        <v>#REF!</v>
      </c>
      <c r="E11" s="20">
        <f>VALUE(Dorci!F13)</f>
        <v>0.0024189814814814816</v>
      </c>
      <c r="F11" s="42">
        <v>4</v>
      </c>
    </row>
    <row r="12" spans="2:6" ht="66" customHeight="1" thickBot="1">
      <c r="B12" s="41" t="str">
        <f>CONCATENATE(Dorci!A16)</f>
        <v>41</v>
      </c>
      <c r="C12" s="19" t="str">
        <f>CONCATENATE(Dorci!B16)</f>
        <v>Břečka Dominik, SKI JBC</v>
      </c>
      <c r="D12" s="12" t="e">
        <f>CONCATENATE(Dorci!#REF!)</f>
        <v>#REF!</v>
      </c>
      <c r="E12" s="20">
        <f>VALUE(Dorci!F16)</f>
        <v>0.002511574074074074</v>
      </c>
      <c r="F12" s="42">
        <f>SUM(F11)+1</f>
        <v>5</v>
      </c>
    </row>
    <row r="13" spans="2:6" ht="66" customHeight="1" thickBot="1">
      <c r="B13" s="41" t="str">
        <f>CONCATENATE(Dorci!A9)</f>
        <v>19</v>
      </c>
      <c r="C13" s="19" t="str">
        <f>CONCATENATE(Dorci!B9)</f>
        <v>Šípoš Petr, SKI JBC</v>
      </c>
      <c r="D13" s="12" t="e">
        <f>CONCATENATE(Dorci!#REF!)</f>
        <v>#REF!</v>
      </c>
      <c r="E13" s="20">
        <f>VALUE(Dorci!F9)</f>
        <v>0.0025810185185185185</v>
      </c>
      <c r="F13" s="42">
        <f>SUM(F12)+1</f>
        <v>6</v>
      </c>
    </row>
    <row r="14" spans="2:6" ht="66" customHeight="1" thickBot="1">
      <c r="B14" s="41" t="str">
        <f>CONCATENATE(Dorci!A22)</f>
        <v>58</v>
      </c>
      <c r="C14" s="19" t="str">
        <f>CONCATENATE(Dorci!B22)</f>
        <v>Bohatý Aleš, SKI JBC</v>
      </c>
      <c r="D14" s="12" t="e">
        <f>CONCATENATE(Dorci!#REF!)</f>
        <v>#REF!</v>
      </c>
      <c r="E14" s="20">
        <f>VALUE(Dorci!F22)</f>
        <v>0.0025925925925925925</v>
      </c>
      <c r="F14" s="42">
        <f>SUM(F13)+1</f>
        <v>7</v>
      </c>
    </row>
    <row r="15" spans="2:6" ht="66" customHeight="1" thickBot="1">
      <c r="B15" s="41" t="str">
        <f>CONCATENATE(Dorci!A8)</f>
        <v>17</v>
      </c>
      <c r="C15" s="19" t="str">
        <f>CONCATENATE(Dorci!B8)</f>
        <v>Kapčiar Tomáš, SKI JBC</v>
      </c>
      <c r="D15" s="12" t="e">
        <f>CONCATENATE(Dorci!#REF!)</f>
        <v>#REF!</v>
      </c>
      <c r="E15" s="20">
        <f>VALUE(Dorci!F8)</f>
        <v>0.002627314814814815</v>
      </c>
      <c r="F15" s="42">
        <f>SUM(F14)+1</f>
        <v>8</v>
      </c>
    </row>
    <row r="16" spans="2:6" ht="66" customHeight="1" thickBot="1">
      <c r="B16" s="41" t="str">
        <f>CONCATENATE(Dorci!A17)</f>
        <v>45</v>
      </c>
      <c r="C16" s="19" t="str">
        <f>CONCATENATE(Dorci!B17)</f>
        <v>Šaník Jan, SKI JBC</v>
      </c>
      <c r="D16" s="12" t="e">
        <f>CONCATENATE(Dorci!#REF!)</f>
        <v>#REF!</v>
      </c>
      <c r="E16" s="20">
        <f>VALUE(Dorci!F17)</f>
        <v>0.0026620370370370374</v>
      </c>
      <c r="F16" s="42">
        <f>SUM(F15)+1</f>
        <v>9</v>
      </c>
    </row>
    <row r="17" spans="2:6" ht="66" customHeight="1" thickBot="1">
      <c r="B17" s="41" t="str">
        <f>CONCATENATE(Dorci!A15)</f>
        <v>36</v>
      </c>
      <c r="C17" s="19" t="str">
        <f>CONCATENATE(Dorci!B15)</f>
        <v>Kaloš Sebastián, SKI JBC</v>
      </c>
      <c r="D17" s="12" t="e">
        <f>CONCATENATE(Dorci!#REF!)</f>
        <v>#REF!</v>
      </c>
      <c r="E17" s="20">
        <f>VALUE(Dorci!F15)</f>
        <v>0.002673611111111111</v>
      </c>
      <c r="F17" s="42">
        <f>SUM(F16)+1</f>
        <v>10</v>
      </c>
    </row>
    <row r="18" spans="2:6" ht="66" customHeight="1" thickBot="1">
      <c r="B18" s="41" t="str">
        <f>CONCATENATE(Dorci!A12)</f>
        <v>33</v>
      </c>
      <c r="C18" s="19" t="str">
        <f>CONCATENATE(Dorci!B12)</f>
        <v>Deimling Ondřej, SKI JBC</v>
      </c>
      <c r="D18" s="12" t="e">
        <f>CONCATENATE(Dorci!#REF!)</f>
        <v>#REF!</v>
      </c>
      <c r="E18" s="20">
        <f>VALUE(Dorci!F12)</f>
        <v>0.002685185185185185</v>
      </c>
      <c r="F18" s="42">
        <f>SUM(F17)+1</f>
        <v>11</v>
      </c>
    </row>
    <row r="19" spans="2:6" ht="66" customHeight="1" thickBot="1">
      <c r="B19" s="41" t="str">
        <f>CONCATENATE(Dorci!A23)</f>
        <v>50</v>
      </c>
      <c r="C19" s="19" t="str">
        <f>CONCATENATE(Dorci!B23)</f>
        <v>Sluka pavel, SKI JBC</v>
      </c>
      <c r="D19" s="12" t="e">
        <f>CONCATENATE(Dorci!#REF!)</f>
        <v>#REF!</v>
      </c>
      <c r="E19" s="20">
        <f>VALUE(Dorci!F23)</f>
        <v>0.002789351851851852</v>
      </c>
      <c r="F19" s="42">
        <f>SUM(F18)+1</f>
        <v>12</v>
      </c>
    </row>
    <row r="20" spans="2:6" ht="66" customHeight="1" thickBot="1">
      <c r="B20" s="41" t="str">
        <f>CONCATENATE(Dorci!A14)</f>
        <v>35</v>
      </c>
      <c r="C20" s="19" t="str">
        <f>CONCATENATE(Dorci!B14)</f>
        <v>Lehký Matiáš, SKI JBC</v>
      </c>
      <c r="D20" s="12" t="e">
        <f>CONCATENATE(Dorci!#REF!)</f>
        <v>#REF!</v>
      </c>
      <c r="E20" s="20">
        <f>VALUE(Dorci!F14)</f>
        <v>0.0028819444444444444</v>
      </c>
      <c r="F20" s="42">
        <f>SUM(F19)+1</f>
        <v>13</v>
      </c>
    </row>
    <row r="21" spans="2:6" ht="66" customHeight="1" thickBot="1">
      <c r="B21" s="41" t="str">
        <f>CONCATENATE(Dorci!A11)</f>
        <v>32</v>
      </c>
      <c r="C21" s="19" t="str">
        <f>CONCATENATE(Dorci!B11)</f>
        <v>Bešťák Jiří, SEBA Tanvald</v>
      </c>
      <c r="D21" s="12" t="e">
        <f>CONCATENATE(Dorci!#REF!)</f>
        <v>#REF!</v>
      </c>
      <c r="E21" s="20">
        <f>VALUE(Dorci!F11)</f>
        <v>0.002939814814814815</v>
      </c>
      <c r="F21" s="42">
        <f>SUM(F20)+1</f>
        <v>14</v>
      </c>
    </row>
    <row r="22" spans="2:6" ht="66" customHeight="1" thickBot="1">
      <c r="B22" s="41" t="str">
        <f>CONCATENATE(Dorci!A20)</f>
        <v>49</v>
      </c>
      <c r="C22" s="19" t="str">
        <f>CONCATENATE(Dorci!B20)</f>
        <v>Boudík Jiří, SKI JBC</v>
      </c>
      <c r="D22" s="12" t="e">
        <f>CONCATENATE(Dorci!#REF!)</f>
        <v>#REF!</v>
      </c>
      <c r="E22" s="20">
        <f>VALUE(Dorci!F20)</f>
        <v>0.002951388888888889</v>
      </c>
      <c r="F22" s="42">
        <f>SUM(F21)+1</f>
        <v>15</v>
      </c>
    </row>
    <row r="23" spans="2:6" ht="66" customHeight="1" thickBot="1">
      <c r="B23" s="43" t="str">
        <f>CONCATENATE(Dorci!A19)</f>
        <v>48</v>
      </c>
      <c r="C23" s="44" t="str">
        <f>CONCATENATE(Dorci!B19)</f>
        <v>Brynda Vojtěch, SKI JBC</v>
      </c>
      <c r="D23" s="45" t="e">
        <f>CONCATENATE(Dorci!#REF!)</f>
        <v>#REF!</v>
      </c>
      <c r="E23" s="46">
        <f>VALUE(Dorci!F19)</f>
        <v>0.003275462962962963</v>
      </c>
      <c r="F23" s="47">
        <f>SUM(F22)+1</f>
        <v>16</v>
      </c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3"/>
      <c r="C2" s="23"/>
      <c r="D2" s="23"/>
      <c r="E2" s="23"/>
      <c r="F2" s="23"/>
      <c r="IQ2"/>
      <c r="IR2"/>
      <c r="IS2"/>
      <c r="IT2"/>
      <c r="IU2"/>
    </row>
    <row r="3" spans="2:255" s="1" customFormat="1" ht="18" customHeight="1">
      <c r="B3" s="28" t="str">
        <f>CONCATENATE(ženy!A3)</f>
        <v>Kategorie: ženy - volná technika</v>
      </c>
      <c r="C3" s="28"/>
      <c r="D3" s="28" t="str">
        <f>CONCATENATE(ženy!C3)</f>
        <v>Datum: 27.12.2013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CONCATENATE(ženy!A4)</f>
        <v>Délka tratě: 3x1500m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36" t="str">
        <f>CONCATENATE(ženy!A8)</f>
        <v>42</v>
      </c>
      <c r="C7" s="37" t="str">
        <f>CONCATENATE(ženy!B8)</f>
        <v>Knopová Kamila, SKI JBC</v>
      </c>
      <c r="D7" s="38">
        <f>CONCATENATE(Muži!C16)</f>
      </c>
      <c r="E7" s="39">
        <f>VALUE(ženy!F8)</f>
        <v>0.004212962962962963</v>
      </c>
      <c r="F7" s="48">
        <v>1</v>
      </c>
    </row>
    <row r="8" spans="2:6" ht="66" customHeight="1" thickBot="1">
      <c r="B8" s="43" t="str">
        <f>CONCATENATE(ženy!A7)</f>
        <v>37</v>
      </c>
      <c r="C8" s="44" t="str">
        <f>CONCATENATE(ženy!B7)</f>
        <v>Kartousová Věra, SKI JBC</v>
      </c>
      <c r="D8" s="45">
        <f>CONCATENATE(Muži!C15)</f>
      </c>
      <c r="E8" s="46">
        <f>VALUE(ženy!F7)</f>
        <v>0.004594907407407408</v>
      </c>
      <c r="F8" s="47">
        <f>SUM(F7)+1</f>
        <v>2</v>
      </c>
    </row>
    <row r="9" spans="2:6" ht="66" customHeight="1">
      <c r="B9" s="29"/>
      <c r="C9" s="30"/>
      <c r="D9" s="31"/>
      <c r="E9" s="32"/>
      <c r="F9" s="31"/>
    </row>
    <row r="10" spans="2:6" ht="66" customHeight="1">
      <c r="B10" s="29"/>
      <c r="C10" s="30"/>
      <c r="D10" s="31"/>
      <c r="E10" s="32"/>
      <c r="F10" s="31"/>
    </row>
    <row r="11" spans="2:6" ht="66" customHeight="1">
      <c r="B11" s="29"/>
      <c r="C11" s="30"/>
      <c r="D11" s="31"/>
      <c r="E11" s="32"/>
      <c r="F11" s="31"/>
    </row>
    <row r="12" spans="2:6" ht="66" customHeight="1">
      <c r="B12" s="29"/>
      <c r="C12" s="30"/>
      <c r="D12" s="31"/>
      <c r="E12" s="32"/>
      <c r="F12" s="31"/>
    </row>
    <row r="13" spans="2:6" ht="66.75" customHeight="1">
      <c r="B13" s="29"/>
      <c r="C13" s="30"/>
      <c r="D13" s="31"/>
      <c r="E13" s="32"/>
      <c r="F13" s="31"/>
    </row>
    <row r="14" spans="2:6" ht="66.75" customHeight="1">
      <c r="B14" s="29"/>
      <c r="C14" s="30"/>
      <c r="D14" s="31"/>
      <c r="E14" s="32"/>
      <c r="F14" s="31"/>
    </row>
    <row r="15" spans="2:6" ht="66" customHeight="1">
      <c r="B15" s="29"/>
      <c r="C15" s="30"/>
      <c r="D15" s="31"/>
      <c r="E15" s="32"/>
      <c r="F15" s="31"/>
    </row>
    <row r="16" spans="2:6" ht="66" customHeight="1">
      <c r="B16" s="29"/>
      <c r="C16" s="30"/>
      <c r="D16" s="31"/>
      <c r="E16" s="32"/>
      <c r="F16" s="31"/>
    </row>
    <row r="17" spans="2:6" ht="66" customHeight="1">
      <c r="B17" s="29"/>
      <c r="C17" s="30"/>
      <c r="D17" s="31"/>
      <c r="E17" s="32"/>
      <c r="F17" s="31"/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">
      <selection activeCell="K8" sqref="K8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3"/>
      <c r="C2" s="23"/>
      <c r="D2" s="23"/>
      <c r="E2" s="23"/>
      <c r="F2" s="23"/>
      <c r="IQ2"/>
      <c r="IR2"/>
      <c r="IS2"/>
      <c r="IT2"/>
      <c r="IU2"/>
    </row>
    <row r="3" spans="2:255" s="1" customFormat="1" ht="18" customHeight="1">
      <c r="B3" s="28" t="str">
        <f>CONCATENATE(Muži!A3)</f>
        <v>Kategorie: muži - volná technika</v>
      </c>
      <c r="C3" s="28"/>
      <c r="D3" s="28" t="str">
        <f>CONCATENATE(Muži!C3)</f>
        <v>Datum: 27.12.2013</v>
      </c>
      <c r="E3" s="28"/>
      <c r="F3" s="28"/>
      <c r="IQ3"/>
      <c r="IR3"/>
      <c r="IS3"/>
      <c r="IT3"/>
      <c r="IU3"/>
    </row>
    <row r="4" spans="2:255" s="1" customFormat="1" ht="18" customHeight="1">
      <c r="B4" s="2" t="str">
        <f>CONCATENATE(Muži!A4)</f>
        <v>Délka tratě: 3x1500m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36" t="str">
        <f>CONCATENATE(Muži!A13)</f>
        <v>43</v>
      </c>
      <c r="C7" s="37" t="str">
        <f>CONCATENATE(Muži!B13)</f>
        <v>Knop Petr, SKI JBC</v>
      </c>
      <c r="D7" s="38" t="e">
        <f>CONCATENATE(Muži!#REF!)</f>
        <v>#REF!</v>
      </c>
      <c r="E7" s="39">
        <f>VALUE(Muži!F13)</f>
        <v>0.00337962962962963</v>
      </c>
      <c r="F7" s="48">
        <v>1</v>
      </c>
    </row>
    <row r="8" spans="2:6" ht="66" customHeight="1" thickBot="1">
      <c r="B8" s="41" t="str">
        <f>CONCATENATE(Muži!A8)</f>
        <v>28</v>
      </c>
      <c r="C8" s="19" t="str">
        <f>CONCATENATE(Muži!B8)</f>
        <v>Bartůněk Michal, SKI JBC</v>
      </c>
      <c r="D8" s="12" t="e">
        <f>CONCATENATE(Muži!#REF!)</f>
        <v>#REF!</v>
      </c>
      <c r="E8" s="20">
        <f>VALUE(Muži!F8)</f>
        <v>0.003425925925925926</v>
      </c>
      <c r="F8" s="42">
        <f>SUM(F7)+1</f>
        <v>2</v>
      </c>
    </row>
    <row r="9" spans="2:6" ht="66" customHeight="1" thickBot="1">
      <c r="B9" s="41" t="str">
        <f>CONCATENATE(Muži!A9)</f>
        <v>31</v>
      </c>
      <c r="C9" s="19" t="str">
        <f>CONCATENATE(Muži!B9)</f>
        <v>Razým Ladislav, SCPL</v>
      </c>
      <c r="D9" s="12" t="e">
        <f>CONCATENATE(Muži!#REF!)</f>
        <v>#REF!</v>
      </c>
      <c r="E9" s="20">
        <f>VALUE(Muži!F9)</f>
        <v>0.0034953703703703705</v>
      </c>
      <c r="F9" s="42">
        <f>SUM(F8)+1</f>
        <v>3</v>
      </c>
    </row>
    <row r="10" spans="2:6" ht="66" customHeight="1" thickBot="1">
      <c r="B10" s="41" t="str">
        <f>CONCATENATE(Muži!A11)</f>
        <v>39</v>
      </c>
      <c r="C10" s="19" t="str">
        <f>CONCATENATE(Muži!B11)</f>
        <v>Sýkora Jiří, SKI JBC</v>
      </c>
      <c r="D10" s="12" t="e">
        <f>CONCATENATE(Muži!#REF!)</f>
        <v>#REF!</v>
      </c>
      <c r="E10" s="20">
        <f>VALUE(Muži!F11)</f>
        <v>0.0038078703703703707</v>
      </c>
      <c r="F10" s="42">
        <f>SUM(F9)+1</f>
        <v>4</v>
      </c>
    </row>
    <row r="11" spans="2:6" ht="66" customHeight="1" thickBot="1">
      <c r="B11" s="41" t="str">
        <f>CONCATENATE(Muži!A7)</f>
        <v>27</v>
      </c>
      <c r="C11" s="19" t="str">
        <f>CONCATENATE(Muži!B7)</f>
        <v>Kalina David, SKP Maják</v>
      </c>
      <c r="D11" s="12" t="e">
        <f>CONCATENATE(Muži!#REF!)</f>
        <v>#REF!</v>
      </c>
      <c r="E11" s="20">
        <f>VALUE(Muži!F7)</f>
        <v>0.004062499999999999</v>
      </c>
      <c r="F11" s="42">
        <f>SUM(F10)+1</f>
        <v>5</v>
      </c>
    </row>
    <row r="12" spans="2:6" ht="66" customHeight="1" thickBot="1">
      <c r="B12" s="41" t="str">
        <f>CONCATENATE(Muži!A12)</f>
        <v>40</v>
      </c>
      <c r="C12" s="19" t="str">
        <f>CONCATENATE(Muži!B12)</f>
        <v>Patrman Martin, SKI JBC</v>
      </c>
      <c r="D12" s="12" t="e">
        <f>CONCATENATE(Muži!#REF!)</f>
        <v>#REF!</v>
      </c>
      <c r="E12" s="20">
        <f>VALUE(Muži!F12)</f>
        <v>0.004155092592592593</v>
      </c>
      <c r="F12" s="42">
        <f>SUM(F11)+1</f>
        <v>6</v>
      </c>
    </row>
    <row r="13" spans="2:6" ht="66" customHeight="1" thickBot="1">
      <c r="B13" s="41" t="str">
        <f>CONCATENATE(Muži!A10)</f>
        <v>38</v>
      </c>
      <c r="C13" s="19" t="str">
        <f>CONCATENATE(Muži!B10)</f>
        <v>Feigl Filip, SKI JBC</v>
      </c>
      <c r="D13" s="12" t="e">
        <f>CONCATENATE(Muži!#REF!)</f>
        <v>#REF!</v>
      </c>
      <c r="E13" s="20">
        <f>VALUE(Muži!F10)</f>
        <v>0.004201388888888889</v>
      </c>
      <c r="F13" s="42">
        <f>SUM(F12)+1</f>
        <v>7</v>
      </c>
    </row>
    <row r="14" spans="2:6" ht="66" customHeight="1" thickBot="1">
      <c r="B14" s="43" t="str">
        <f>CONCATENATE(Muži!A14)</f>
        <v>44</v>
      </c>
      <c r="C14" s="44" t="str">
        <f>CONCATENATE(Muži!B14)</f>
        <v>Šmiraus Michal, SKI JBC</v>
      </c>
      <c r="D14" s="45" t="e">
        <f>CONCATENATE(Muži!#REF!)</f>
        <v>#REF!</v>
      </c>
      <c r="E14" s="46">
        <f>VALUE(Muži!F14)</f>
        <v>0.004293981481481481</v>
      </c>
      <c r="F14" s="47">
        <f>SUM(F13)+1</f>
        <v>8</v>
      </c>
    </row>
    <row r="15" spans="2:6" ht="66" customHeight="1">
      <c r="B15" s="29"/>
      <c r="C15" s="30"/>
      <c r="D15" s="31"/>
      <c r="E15" s="32"/>
      <c r="F15" s="31"/>
    </row>
    <row r="16" spans="2:6" ht="66" customHeight="1">
      <c r="B16" s="29"/>
      <c r="C16" s="30"/>
      <c r="D16" s="31"/>
      <c r="E16" s="32"/>
      <c r="F16" s="31"/>
    </row>
    <row r="17" spans="2:6" ht="66" customHeight="1">
      <c r="B17" s="29"/>
      <c r="C17" s="30"/>
      <c r="D17" s="31"/>
      <c r="E17" s="32"/>
      <c r="F17" s="31"/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A13">
      <selection activeCell="B18" sqref="B18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4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</row>
    <row r="2" spans="1:254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</row>
    <row r="3" spans="1:254" s="1" customFormat="1" ht="18" customHeight="1">
      <c r="A3" s="25" t="s">
        <v>16</v>
      </c>
      <c r="B3" s="25"/>
      <c r="C3" s="26" t="s">
        <v>1</v>
      </c>
      <c r="D3" s="26"/>
      <c r="E3" s="26"/>
      <c r="F3" s="26"/>
      <c r="G3" s="26"/>
      <c r="IQ3"/>
      <c r="IR3"/>
      <c r="IS3"/>
      <c r="IT3"/>
    </row>
    <row r="4" spans="1:254" s="1" customFormat="1" ht="18" customHeight="1">
      <c r="A4" s="2" t="s">
        <v>10</v>
      </c>
      <c r="B4" s="3"/>
      <c r="F4" s="4"/>
      <c r="G4" s="4"/>
      <c r="IQ4"/>
      <c r="IR4"/>
      <c r="IS4"/>
      <c r="IT4"/>
    </row>
    <row r="6" spans="1:13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</row>
    <row r="7" spans="1:13" ht="66" customHeight="1">
      <c r="A7" s="16">
        <v>3</v>
      </c>
      <c r="B7" s="11" t="s">
        <v>17</v>
      </c>
      <c r="C7" s="12"/>
      <c r="D7" s="13">
        <f aca="true" t="shared" si="0" ref="D7:E56">TIME(0,0,0)</f>
        <v>0</v>
      </c>
      <c r="E7" s="13">
        <f>TIME(0,2,25)</f>
        <v>0.0016782407407407406</v>
      </c>
      <c r="F7" s="14">
        <f aca="true" t="shared" si="1" ref="F7:F38">E7-D7</f>
        <v>0.0016782407407407406</v>
      </c>
      <c r="G7" s="12">
        <v>1</v>
      </c>
      <c r="I7" s="15"/>
      <c r="J7" s="15"/>
      <c r="K7" s="15"/>
      <c r="L7" s="15"/>
      <c r="M7" s="15"/>
    </row>
    <row r="8" spans="1:13" ht="66" customHeight="1">
      <c r="A8" s="16">
        <v>4</v>
      </c>
      <c r="B8" s="11" t="s">
        <v>18</v>
      </c>
      <c r="C8" s="12"/>
      <c r="D8" s="13">
        <f t="shared" si="0"/>
        <v>0</v>
      </c>
      <c r="E8" s="13">
        <f>TIME(0,2,29)</f>
        <v>0.0017245370370370372</v>
      </c>
      <c r="F8" s="14">
        <f t="shared" si="1"/>
        <v>0.0017245370370370372</v>
      </c>
      <c r="G8" s="12">
        <f aca="true" t="shared" si="2" ref="G8:G39">SUM(G7)+1</f>
        <v>2</v>
      </c>
      <c r="I8" s="15"/>
      <c r="J8" s="15"/>
      <c r="K8" s="15"/>
      <c r="L8" s="15"/>
      <c r="M8" s="15"/>
    </row>
    <row r="9" spans="1:13" ht="66" customHeight="1">
      <c r="A9" s="16">
        <v>5</v>
      </c>
      <c r="B9" s="11" t="s">
        <v>19</v>
      </c>
      <c r="C9" s="12"/>
      <c r="D9" s="13">
        <f t="shared" si="0"/>
        <v>0</v>
      </c>
      <c r="E9" s="13">
        <f>TIME(0,2,22)</f>
        <v>0.0016435185185185183</v>
      </c>
      <c r="F9" s="14">
        <f t="shared" si="1"/>
        <v>0.0016435185185185183</v>
      </c>
      <c r="G9" s="12">
        <f t="shared" si="2"/>
        <v>3</v>
      </c>
      <c r="I9" s="15"/>
      <c r="J9" s="15"/>
      <c r="K9" s="15"/>
      <c r="L9" s="15"/>
      <c r="M9" s="15"/>
    </row>
    <row r="10" spans="1:13" ht="66" customHeight="1">
      <c r="A10" s="16">
        <v>6</v>
      </c>
      <c r="B10" s="11" t="s">
        <v>20</v>
      </c>
      <c r="C10" s="12"/>
      <c r="D10" s="13">
        <f t="shared" si="0"/>
        <v>0</v>
      </c>
      <c r="E10" s="13">
        <f>TIME(0,2,30)</f>
        <v>0.001736111111111111</v>
      </c>
      <c r="F10" s="14">
        <f t="shared" si="1"/>
        <v>0.001736111111111111</v>
      </c>
      <c r="G10" s="12">
        <f t="shared" si="2"/>
        <v>4</v>
      </c>
      <c r="I10" s="15"/>
      <c r="J10" s="15"/>
      <c r="K10" s="15"/>
      <c r="L10" s="15"/>
      <c r="M10" s="15"/>
    </row>
    <row r="11" spans="1:13" ht="66" customHeight="1">
      <c r="A11" s="16">
        <v>7</v>
      </c>
      <c r="B11" s="11" t="s">
        <v>21</v>
      </c>
      <c r="C11" s="12"/>
      <c r="D11" s="13">
        <f t="shared" si="0"/>
        <v>0</v>
      </c>
      <c r="E11" s="13">
        <f>TIME(0,2,12)</f>
        <v>0.0015277777777777779</v>
      </c>
      <c r="F11" s="14">
        <f t="shared" si="1"/>
        <v>0.0015277777777777779</v>
      </c>
      <c r="G11" s="12">
        <f t="shared" si="2"/>
        <v>5</v>
      </c>
      <c r="I11" s="15"/>
      <c r="J11" s="15"/>
      <c r="K11" s="15"/>
      <c r="L11" s="15"/>
      <c r="M11" s="15"/>
    </row>
    <row r="12" spans="1:13" ht="66" customHeight="1">
      <c r="A12" s="16">
        <v>8</v>
      </c>
      <c r="B12" s="11" t="s">
        <v>22</v>
      </c>
      <c r="C12" s="12"/>
      <c r="D12" s="13">
        <f t="shared" si="0"/>
        <v>0</v>
      </c>
      <c r="E12" s="13">
        <f>TIME(0,2,35)</f>
        <v>0.0017939814814814815</v>
      </c>
      <c r="F12" s="14">
        <f t="shared" si="1"/>
        <v>0.0017939814814814815</v>
      </c>
      <c r="G12" s="12">
        <f t="shared" si="2"/>
        <v>6</v>
      </c>
      <c r="I12" s="15"/>
      <c r="J12" s="15"/>
      <c r="K12" s="15"/>
      <c r="L12" s="15"/>
      <c r="M12" s="15"/>
    </row>
    <row r="13" spans="1:13" ht="66" customHeight="1">
      <c r="A13" s="16">
        <v>9</v>
      </c>
      <c r="B13" s="11" t="s">
        <v>23</v>
      </c>
      <c r="C13" s="12"/>
      <c r="D13" s="13">
        <f t="shared" si="0"/>
        <v>0</v>
      </c>
      <c r="E13" s="13">
        <f>TIME(0,2,20)</f>
        <v>0.0016203703703703703</v>
      </c>
      <c r="F13" s="14">
        <f t="shared" si="1"/>
        <v>0.0016203703703703703</v>
      </c>
      <c r="G13" s="12">
        <f t="shared" si="2"/>
        <v>7</v>
      </c>
      <c r="I13" s="15"/>
      <c r="J13" s="15"/>
      <c r="K13" s="15"/>
      <c r="L13" s="15"/>
      <c r="M13" s="15"/>
    </row>
    <row r="14" spans="1:7" ht="66" customHeight="1">
      <c r="A14" s="16">
        <v>10</v>
      </c>
      <c r="B14" s="11" t="s">
        <v>24</v>
      </c>
      <c r="C14" s="12"/>
      <c r="D14" s="13">
        <f t="shared" si="0"/>
        <v>0</v>
      </c>
      <c r="E14" s="13">
        <f>TIME(0,2,41)</f>
        <v>0.0018634259259259261</v>
      </c>
      <c r="F14" s="14">
        <f t="shared" si="1"/>
        <v>0.0018634259259259261</v>
      </c>
      <c r="G14" s="12">
        <f t="shared" si="2"/>
        <v>8</v>
      </c>
    </row>
    <row r="15" spans="1:7" ht="66" customHeight="1">
      <c r="A15" s="16">
        <v>11</v>
      </c>
      <c r="B15" s="11" t="s">
        <v>25</v>
      </c>
      <c r="C15" s="12"/>
      <c r="D15" s="13">
        <f t="shared" si="0"/>
        <v>0</v>
      </c>
      <c r="E15" s="13">
        <f>TIME(0,2,17)</f>
        <v>0.0015856481481481479</v>
      </c>
      <c r="F15" s="14">
        <f t="shared" si="1"/>
        <v>0.0015856481481481479</v>
      </c>
      <c r="G15" s="12">
        <f t="shared" si="2"/>
        <v>9</v>
      </c>
    </row>
    <row r="16" spans="1:7" ht="66" customHeight="1">
      <c r="A16" s="16">
        <v>12</v>
      </c>
      <c r="B16" s="11" t="s">
        <v>26</v>
      </c>
      <c r="C16" s="12"/>
      <c r="D16" s="13">
        <f t="shared" si="0"/>
        <v>0</v>
      </c>
      <c r="E16" s="13">
        <f>TIME(0,2,31)</f>
        <v>0.0017476851851851852</v>
      </c>
      <c r="F16" s="14">
        <f t="shared" si="1"/>
        <v>0.0017476851851851852</v>
      </c>
      <c r="G16" s="12">
        <f t="shared" si="2"/>
        <v>10</v>
      </c>
    </row>
    <row r="17" spans="1:7" ht="66" customHeight="1">
      <c r="A17" s="16">
        <v>19</v>
      </c>
      <c r="B17" s="11" t="s">
        <v>27</v>
      </c>
      <c r="C17" s="12"/>
      <c r="D17" s="13">
        <f t="shared" si="0"/>
        <v>0</v>
      </c>
      <c r="E17" s="13">
        <f>TIME(0,2,54)</f>
        <v>0.002013888888888889</v>
      </c>
      <c r="F17" s="14">
        <f t="shared" si="1"/>
        <v>0.002013888888888889</v>
      </c>
      <c r="G17" s="12">
        <f t="shared" si="2"/>
        <v>11</v>
      </c>
    </row>
    <row r="18" spans="1:7" ht="66" customHeight="1">
      <c r="A18" s="16"/>
      <c r="B18" s="11"/>
      <c r="C18" s="12"/>
      <c r="D18" s="13">
        <f t="shared" si="0"/>
        <v>0</v>
      </c>
      <c r="E18" s="13">
        <f t="shared" si="0"/>
        <v>0</v>
      </c>
      <c r="F18" s="14">
        <f t="shared" si="1"/>
        <v>0</v>
      </c>
      <c r="G18" s="12">
        <f t="shared" si="2"/>
        <v>12</v>
      </c>
    </row>
    <row r="19" spans="1:7" ht="66" customHeight="1">
      <c r="A19" s="16"/>
      <c r="B19" s="11"/>
      <c r="C19" s="12"/>
      <c r="D19" s="13">
        <f t="shared" si="0"/>
        <v>0</v>
      </c>
      <c r="E19" s="13">
        <f t="shared" si="0"/>
        <v>0</v>
      </c>
      <c r="F19" s="14">
        <f t="shared" si="1"/>
        <v>0</v>
      </c>
      <c r="G19" s="12">
        <f t="shared" si="2"/>
        <v>13</v>
      </c>
    </row>
    <row r="20" spans="1:7" ht="66" customHeight="1">
      <c r="A20" s="16"/>
      <c r="B20" s="11"/>
      <c r="C20" s="12"/>
      <c r="D20" s="13">
        <f t="shared" si="0"/>
        <v>0</v>
      </c>
      <c r="E20" s="13">
        <f t="shared" si="0"/>
        <v>0</v>
      </c>
      <c r="F20" s="14">
        <f t="shared" si="1"/>
        <v>0</v>
      </c>
      <c r="G20" s="12">
        <f t="shared" si="2"/>
        <v>14</v>
      </c>
    </row>
    <row r="21" spans="1:7" ht="66" customHeight="1">
      <c r="A21" s="16"/>
      <c r="B21" s="11"/>
      <c r="C21" s="12"/>
      <c r="D21" s="13">
        <f t="shared" si="0"/>
        <v>0</v>
      </c>
      <c r="E21" s="13">
        <f t="shared" si="0"/>
        <v>0</v>
      </c>
      <c r="F21" s="14">
        <f t="shared" si="1"/>
        <v>0</v>
      </c>
      <c r="G21" s="12">
        <f t="shared" si="2"/>
        <v>15</v>
      </c>
    </row>
    <row r="22" spans="1:7" ht="66" customHeight="1">
      <c r="A22" s="16"/>
      <c r="B22" s="11"/>
      <c r="C22" s="12"/>
      <c r="D22" s="13">
        <f t="shared" si="0"/>
        <v>0</v>
      </c>
      <c r="E22" s="13">
        <f t="shared" si="0"/>
        <v>0</v>
      </c>
      <c r="F22" s="14">
        <f t="shared" si="1"/>
        <v>0</v>
      </c>
      <c r="G22" s="12">
        <f t="shared" si="2"/>
        <v>16</v>
      </c>
    </row>
    <row r="23" spans="1:7" ht="66" customHeight="1">
      <c r="A23" s="16"/>
      <c r="B23" s="11"/>
      <c r="C23" s="12"/>
      <c r="D23" s="13">
        <f t="shared" si="0"/>
        <v>0</v>
      </c>
      <c r="E23" s="13">
        <f t="shared" si="0"/>
        <v>0</v>
      </c>
      <c r="F23" s="14">
        <f t="shared" si="1"/>
        <v>0</v>
      </c>
      <c r="G23" s="12">
        <f t="shared" si="2"/>
        <v>17</v>
      </c>
    </row>
    <row r="24" spans="1:7" ht="66" customHeight="1">
      <c r="A24" s="16"/>
      <c r="B24" s="11"/>
      <c r="C24" s="12"/>
      <c r="D24" s="13">
        <f t="shared" si="0"/>
        <v>0</v>
      </c>
      <c r="E24" s="13">
        <f t="shared" si="0"/>
        <v>0</v>
      </c>
      <c r="F24" s="14">
        <f t="shared" si="1"/>
        <v>0</v>
      </c>
      <c r="G24" s="12">
        <f t="shared" si="2"/>
        <v>18</v>
      </c>
    </row>
    <row r="25" spans="1:7" ht="66" customHeight="1">
      <c r="A25" s="16"/>
      <c r="B25" s="11"/>
      <c r="C25" s="12"/>
      <c r="D25" s="13">
        <f t="shared" si="0"/>
        <v>0</v>
      </c>
      <c r="E25" s="13">
        <f t="shared" si="0"/>
        <v>0</v>
      </c>
      <c r="F25" s="14">
        <f t="shared" si="1"/>
        <v>0</v>
      </c>
      <c r="G25" s="12">
        <f t="shared" si="2"/>
        <v>19</v>
      </c>
    </row>
    <row r="26" spans="1:7" ht="66" customHeight="1">
      <c r="A26" s="16"/>
      <c r="B26" s="11"/>
      <c r="C26" s="12"/>
      <c r="D26" s="13">
        <f t="shared" si="0"/>
        <v>0</v>
      </c>
      <c r="E26" s="13">
        <f t="shared" si="0"/>
        <v>0</v>
      </c>
      <c r="F26" s="14">
        <f t="shared" si="1"/>
        <v>0</v>
      </c>
      <c r="G26" s="12">
        <f t="shared" si="2"/>
        <v>20</v>
      </c>
    </row>
    <row r="27" spans="1:7" ht="66" customHeight="1">
      <c r="A27" s="16"/>
      <c r="B27" s="11"/>
      <c r="C27" s="12"/>
      <c r="D27" s="13">
        <f t="shared" si="0"/>
        <v>0</v>
      </c>
      <c r="E27" s="13">
        <f t="shared" si="0"/>
        <v>0</v>
      </c>
      <c r="F27" s="14">
        <f t="shared" si="1"/>
        <v>0</v>
      </c>
      <c r="G27" s="12">
        <f t="shared" si="2"/>
        <v>21</v>
      </c>
    </row>
    <row r="28" spans="1:7" ht="66" customHeight="1">
      <c r="A28" s="16"/>
      <c r="B28" s="11"/>
      <c r="C28" s="12"/>
      <c r="D28" s="13">
        <f t="shared" si="0"/>
        <v>0</v>
      </c>
      <c r="E28" s="13">
        <f t="shared" si="0"/>
        <v>0</v>
      </c>
      <c r="F28" s="14">
        <f t="shared" si="1"/>
        <v>0</v>
      </c>
      <c r="G28" s="12">
        <f t="shared" si="2"/>
        <v>22</v>
      </c>
    </row>
    <row r="29" spans="1:7" ht="66" customHeight="1">
      <c r="A29" s="16"/>
      <c r="B29" s="11"/>
      <c r="C29" s="12"/>
      <c r="D29" s="13">
        <f t="shared" si="0"/>
        <v>0</v>
      </c>
      <c r="E29" s="13">
        <f t="shared" si="0"/>
        <v>0</v>
      </c>
      <c r="F29" s="14">
        <f t="shared" si="1"/>
        <v>0</v>
      </c>
      <c r="G29" s="12">
        <f t="shared" si="2"/>
        <v>23</v>
      </c>
    </row>
    <row r="30" spans="1:7" ht="66" customHeight="1">
      <c r="A30" s="16"/>
      <c r="B30" s="11"/>
      <c r="C30" s="12"/>
      <c r="D30" s="13">
        <f t="shared" si="0"/>
        <v>0</v>
      </c>
      <c r="E30" s="13">
        <f t="shared" si="0"/>
        <v>0</v>
      </c>
      <c r="F30" s="14">
        <f t="shared" si="1"/>
        <v>0</v>
      </c>
      <c r="G30" s="12">
        <f t="shared" si="2"/>
        <v>24</v>
      </c>
    </row>
    <row r="31" spans="1:7" ht="66" customHeight="1">
      <c r="A31" s="16"/>
      <c r="B31" s="11"/>
      <c r="C31" s="12"/>
      <c r="D31" s="13">
        <f t="shared" si="0"/>
        <v>0</v>
      </c>
      <c r="E31" s="13">
        <f t="shared" si="0"/>
        <v>0</v>
      </c>
      <c r="F31" s="14">
        <f t="shared" si="1"/>
        <v>0</v>
      </c>
      <c r="G31" s="12">
        <f t="shared" si="2"/>
        <v>25</v>
      </c>
    </row>
    <row r="32" spans="1:7" ht="66" customHeight="1">
      <c r="A32" s="16"/>
      <c r="B32" s="11"/>
      <c r="C32" s="12"/>
      <c r="D32" s="13">
        <f t="shared" si="0"/>
        <v>0</v>
      </c>
      <c r="E32" s="13">
        <f t="shared" si="0"/>
        <v>0</v>
      </c>
      <c r="F32" s="14">
        <f t="shared" si="1"/>
        <v>0</v>
      </c>
      <c r="G32" s="12">
        <f t="shared" si="2"/>
        <v>26</v>
      </c>
    </row>
    <row r="33" spans="1:7" ht="66" customHeight="1">
      <c r="A33" s="16"/>
      <c r="B33" s="11"/>
      <c r="C33" s="12"/>
      <c r="D33" s="13">
        <f t="shared" si="0"/>
        <v>0</v>
      </c>
      <c r="E33" s="13">
        <f t="shared" si="0"/>
        <v>0</v>
      </c>
      <c r="F33" s="14">
        <f t="shared" si="1"/>
        <v>0</v>
      </c>
      <c r="G33" s="12">
        <f t="shared" si="2"/>
        <v>27</v>
      </c>
    </row>
    <row r="34" spans="1:7" ht="66" customHeight="1">
      <c r="A34" s="16"/>
      <c r="B34" s="11"/>
      <c r="C34" s="12"/>
      <c r="D34" s="13">
        <f t="shared" si="0"/>
        <v>0</v>
      </c>
      <c r="E34" s="13">
        <f t="shared" si="0"/>
        <v>0</v>
      </c>
      <c r="F34" s="14">
        <f t="shared" si="1"/>
        <v>0</v>
      </c>
      <c r="G34" s="12">
        <f t="shared" si="2"/>
        <v>28</v>
      </c>
    </row>
    <row r="35" spans="1:7" ht="66" customHeight="1">
      <c r="A35" s="16"/>
      <c r="B35" s="11"/>
      <c r="C35" s="12"/>
      <c r="D35" s="13">
        <f t="shared" si="0"/>
        <v>0</v>
      </c>
      <c r="E35" s="13">
        <f t="shared" si="0"/>
        <v>0</v>
      </c>
      <c r="F35" s="14">
        <f t="shared" si="1"/>
        <v>0</v>
      </c>
      <c r="G35" s="12">
        <f t="shared" si="2"/>
        <v>29</v>
      </c>
    </row>
    <row r="36" spans="1:7" ht="66" customHeight="1">
      <c r="A36" s="16"/>
      <c r="B36" s="11"/>
      <c r="C36" s="12"/>
      <c r="D36" s="13">
        <f t="shared" si="0"/>
        <v>0</v>
      </c>
      <c r="E36" s="13">
        <f t="shared" si="0"/>
        <v>0</v>
      </c>
      <c r="F36" s="14">
        <f t="shared" si="1"/>
        <v>0</v>
      </c>
      <c r="G36" s="12">
        <f t="shared" si="2"/>
        <v>30</v>
      </c>
    </row>
    <row r="37" spans="1:7" ht="66" customHeight="1">
      <c r="A37" s="16"/>
      <c r="B37" s="11"/>
      <c r="C37" s="12"/>
      <c r="D37" s="13">
        <f t="shared" si="0"/>
        <v>0</v>
      </c>
      <c r="E37" s="13">
        <f t="shared" si="0"/>
        <v>0</v>
      </c>
      <c r="F37" s="14">
        <f t="shared" si="1"/>
        <v>0</v>
      </c>
      <c r="G37" s="12">
        <f t="shared" si="2"/>
        <v>31</v>
      </c>
    </row>
    <row r="38" spans="1:7" ht="66" customHeight="1">
      <c r="A38" s="16"/>
      <c r="B38" s="11"/>
      <c r="C38" s="12"/>
      <c r="D38" s="13">
        <f t="shared" si="0"/>
        <v>0</v>
      </c>
      <c r="E38" s="13">
        <f t="shared" si="0"/>
        <v>0</v>
      </c>
      <c r="F38" s="14">
        <f t="shared" si="1"/>
        <v>0</v>
      </c>
      <c r="G38" s="12">
        <f t="shared" si="2"/>
        <v>32</v>
      </c>
    </row>
    <row r="39" spans="1:7" ht="66" customHeight="1">
      <c r="A39" s="16"/>
      <c r="B39" s="11"/>
      <c r="C39" s="12"/>
      <c r="D39" s="13">
        <f t="shared" si="0"/>
        <v>0</v>
      </c>
      <c r="E39" s="13">
        <f t="shared" si="0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1"/>
      <c r="C40" s="12"/>
      <c r="D40" s="13">
        <f t="shared" si="0"/>
        <v>0</v>
      </c>
      <c r="E40" s="13">
        <f t="shared" si="0"/>
        <v>0</v>
      </c>
      <c r="F40" s="14">
        <f t="shared" si="3"/>
        <v>0</v>
      </c>
      <c r="G40" s="12">
        <f aca="true" t="shared" si="4" ref="G40:G56">SUM(G39)+1</f>
        <v>34</v>
      </c>
    </row>
    <row r="41" spans="1:7" ht="66" customHeight="1">
      <c r="A41" s="16"/>
      <c r="B41" s="11"/>
      <c r="C41" s="12"/>
      <c r="D41" s="13">
        <f t="shared" si="0"/>
        <v>0</v>
      </c>
      <c r="E41" s="13">
        <f t="shared" si="0"/>
        <v>0</v>
      </c>
      <c r="F41" s="14">
        <f t="shared" si="3"/>
        <v>0</v>
      </c>
      <c r="G41" s="12">
        <f t="shared" si="4"/>
        <v>35</v>
      </c>
    </row>
    <row r="42" spans="1:7" ht="66" customHeight="1">
      <c r="A42" s="16"/>
      <c r="B42" s="11"/>
      <c r="C42" s="12"/>
      <c r="D42" s="13">
        <f t="shared" si="0"/>
        <v>0</v>
      </c>
      <c r="E42" s="13">
        <f t="shared" si="0"/>
        <v>0</v>
      </c>
      <c r="F42" s="14">
        <f t="shared" si="3"/>
        <v>0</v>
      </c>
      <c r="G42" s="12">
        <f t="shared" si="4"/>
        <v>36</v>
      </c>
    </row>
    <row r="43" spans="1:7" ht="66" customHeight="1">
      <c r="A43" s="16"/>
      <c r="B43" s="11"/>
      <c r="C43" s="12"/>
      <c r="D43" s="13">
        <f t="shared" si="0"/>
        <v>0</v>
      </c>
      <c r="E43" s="13">
        <f t="shared" si="0"/>
        <v>0</v>
      </c>
      <c r="F43" s="14">
        <f t="shared" si="3"/>
        <v>0</v>
      </c>
      <c r="G43" s="12">
        <f t="shared" si="4"/>
        <v>37</v>
      </c>
    </row>
    <row r="44" spans="1:7" ht="66" customHeight="1">
      <c r="A44" s="16"/>
      <c r="B44" s="11"/>
      <c r="C44" s="12"/>
      <c r="D44" s="13">
        <f t="shared" si="0"/>
        <v>0</v>
      </c>
      <c r="E44" s="13">
        <f t="shared" si="0"/>
        <v>0</v>
      </c>
      <c r="F44" s="14">
        <f t="shared" si="3"/>
        <v>0</v>
      </c>
      <c r="G44" s="12">
        <f t="shared" si="4"/>
        <v>38</v>
      </c>
    </row>
    <row r="45" spans="1:7" ht="66" customHeight="1">
      <c r="A45" s="16"/>
      <c r="B45" s="11"/>
      <c r="C45" s="12"/>
      <c r="D45" s="13">
        <f t="shared" si="0"/>
        <v>0</v>
      </c>
      <c r="E45" s="13">
        <f t="shared" si="0"/>
        <v>0</v>
      </c>
      <c r="F45" s="14">
        <f t="shared" si="3"/>
        <v>0</v>
      </c>
      <c r="G45" s="12">
        <f t="shared" si="4"/>
        <v>39</v>
      </c>
    </row>
    <row r="46" spans="1:7" ht="66" customHeight="1">
      <c r="A46" s="16"/>
      <c r="B46" s="11"/>
      <c r="C46" s="12"/>
      <c r="D46" s="13">
        <f t="shared" si="0"/>
        <v>0</v>
      </c>
      <c r="E46" s="13">
        <f t="shared" si="0"/>
        <v>0</v>
      </c>
      <c r="F46" s="14">
        <f t="shared" si="3"/>
        <v>0</v>
      </c>
      <c r="G46" s="12">
        <f t="shared" si="4"/>
        <v>40</v>
      </c>
    </row>
    <row r="47" spans="1:7" ht="66" customHeight="1">
      <c r="A47" s="16"/>
      <c r="B47" s="11"/>
      <c r="C47" s="12"/>
      <c r="D47" s="13">
        <f t="shared" si="0"/>
        <v>0</v>
      </c>
      <c r="E47" s="13">
        <f t="shared" si="0"/>
        <v>0</v>
      </c>
      <c r="F47" s="14">
        <f t="shared" si="3"/>
        <v>0</v>
      </c>
      <c r="G47" s="12">
        <f t="shared" si="4"/>
        <v>41</v>
      </c>
    </row>
    <row r="48" spans="1:7" ht="66" customHeight="1">
      <c r="A48" s="16"/>
      <c r="B48" s="11"/>
      <c r="C48" s="12"/>
      <c r="D48" s="13">
        <f t="shared" si="0"/>
        <v>0</v>
      </c>
      <c r="E48" s="13">
        <f t="shared" si="0"/>
        <v>0</v>
      </c>
      <c r="F48" s="14">
        <f t="shared" si="3"/>
        <v>0</v>
      </c>
      <c r="G48" s="12">
        <f t="shared" si="4"/>
        <v>42</v>
      </c>
    </row>
    <row r="49" spans="1:7" ht="66" customHeight="1">
      <c r="A49" s="16"/>
      <c r="B49" s="11"/>
      <c r="C49" s="12"/>
      <c r="D49" s="13">
        <f t="shared" si="0"/>
        <v>0</v>
      </c>
      <c r="E49" s="13">
        <f t="shared" si="0"/>
        <v>0</v>
      </c>
      <c r="F49" s="14">
        <f t="shared" si="3"/>
        <v>0</v>
      </c>
      <c r="G49" s="12">
        <f t="shared" si="4"/>
        <v>43</v>
      </c>
    </row>
    <row r="50" spans="1:7" ht="66" customHeight="1">
      <c r="A50" s="16"/>
      <c r="B50" s="11"/>
      <c r="C50" s="12"/>
      <c r="D50" s="13">
        <f t="shared" si="0"/>
        <v>0</v>
      </c>
      <c r="E50" s="13">
        <f t="shared" si="0"/>
        <v>0</v>
      </c>
      <c r="F50" s="14">
        <f t="shared" si="3"/>
        <v>0</v>
      </c>
      <c r="G50" s="12">
        <f t="shared" si="4"/>
        <v>44</v>
      </c>
    </row>
    <row r="51" spans="1:7" ht="66" customHeight="1">
      <c r="A51" s="16"/>
      <c r="B51" s="11"/>
      <c r="C51" s="12"/>
      <c r="D51" s="13">
        <f t="shared" si="0"/>
        <v>0</v>
      </c>
      <c r="E51" s="13">
        <f t="shared" si="0"/>
        <v>0</v>
      </c>
      <c r="F51" s="14">
        <f t="shared" si="3"/>
        <v>0</v>
      </c>
      <c r="G51" s="12">
        <f t="shared" si="4"/>
        <v>45</v>
      </c>
    </row>
    <row r="52" spans="1:7" ht="66" customHeight="1">
      <c r="A52" s="16"/>
      <c r="B52" s="11"/>
      <c r="C52" s="12"/>
      <c r="D52" s="13">
        <f t="shared" si="0"/>
        <v>0</v>
      </c>
      <c r="E52" s="13">
        <f t="shared" si="0"/>
        <v>0</v>
      </c>
      <c r="F52" s="14">
        <f t="shared" si="3"/>
        <v>0</v>
      </c>
      <c r="G52" s="12">
        <f t="shared" si="4"/>
        <v>46</v>
      </c>
    </row>
    <row r="53" spans="1:7" ht="66" customHeight="1">
      <c r="A53" s="16"/>
      <c r="B53" s="11"/>
      <c r="C53" s="12"/>
      <c r="D53" s="13">
        <f t="shared" si="0"/>
        <v>0</v>
      </c>
      <c r="E53" s="13">
        <f t="shared" si="0"/>
        <v>0</v>
      </c>
      <c r="F53" s="14">
        <f t="shared" si="3"/>
        <v>0</v>
      </c>
      <c r="G53" s="12">
        <f t="shared" si="4"/>
        <v>47</v>
      </c>
    </row>
    <row r="54" spans="1:7" ht="66" customHeight="1">
      <c r="A54" s="16"/>
      <c r="B54" s="11"/>
      <c r="C54" s="12"/>
      <c r="D54" s="13">
        <f t="shared" si="0"/>
        <v>0</v>
      </c>
      <c r="E54" s="13">
        <f t="shared" si="0"/>
        <v>0</v>
      </c>
      <c r="F54" s="14">
        <f t="shared" si="3"/>
        <v>0</v>
      </c>
      <c r="G54" s="12">
        <f t="shared" si="4"/>
        <v>48</v>
      </c>
    </row>
    <row r="55" spans="1:7" ht="66" customHeight="1">
      <c r="A55" s="16"/>
      <c r="B55" s="11"/>
      <c r="C55" s="12"/>
      <c r="D55" s="13">
        <f t="shared" si="0"/>
        <v>0</v>
      </c>
      <c r="E55" s="13">
        <f t="shared" si="0"/>
        <v>0</v>
      </c>
      <c r="F55" s="14">
        <f t="shared" si="3"/>
        <v>0</v>
      </c>
      <c r="G55" s="12">
        <f t="shared" si="4"/>
        <v>49</v>
      </c>
    </row>
    <row r="56" spans="1:7" ht="66" customHeight="1">
      <c r="A56" s="16"/>
      <c r="B56" s="11"/>
      <c r="C56" s="12"/>
      <c r="D56" s="13">
        <f t="shared" si="0"/>
        <v>0</v>
      </c>
      <c r="E56" s="13">
        <f t="shared" si="0"/>
        <v>0</v>
      </c>
      <c r="F56" s="14">
        <f t="shared" si="3"/>
        <v>0</v>
      </c>
      <c r="G56" s="12">
        <f t="shared" si="4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0039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28</v>
      </c>
      <c r="B3" s="25"/>
      <c r="C3" s="25" t="s">
        <v>1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29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</row>
    <row r="7" spans="1:14" ht="66" customHeight="1">
      <c r="A7" s="10">
        <v>18</v>
      </c>
      <c r="B7" s="11" t="s">
        <v>30</v>
      </c>
      <c r="C7" s="12"/>
      <c r="D7" s="13">
        <f>TIME(0,0,0)</f>
        <v>0</v>
      </c>
      <c r="E7" s="13">
        <f>TIME(0,4,32)</f>
        <v>0.003148148148148148</v>
      </c>
      <c r="F7" s="14">
        <f aca="true" t="shared" si="0" ref="F7:F38">E7-D7</f>
        <v>0.003148148148148148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20</v>
      </c>
      <c r="B8" s="11" t="s">
        <v>31</v>
      </c>
      <c r="C8" s="12"/>
      <c r="D8" s="13">
        <f aca="true" t="shared" si="1" ref="D8:E39">TIME(0,0,0)</f>
        <v>0</v>
      </c>
      <c r="E8" s="13">
        <f>TIME(0,4,26)</f>
        <v>0.0030787037037037037</v>
      </c>
      <c r="F8" s="14">
        <f t="shared" si="0"/>
        <v>0.0030787037037037037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>
        <v>21</v>
      </c>
      <c r="B9" s="11" t="s">
        <v>32</v>
      </c>
      <c r="C9" s="12"/>
      <c r="D9" s="13">
        <f t="shared" si="1"/>
        <v>0</v>
      </c>
      <c r="E9" s="13">
        <f>TIME(0,4,8)</f>
        <v>0.002870370370370371</v>
      </c>
      <c r="F9" s="14">
        <f t="shared" si="0"/>
        <v>0.002870370370370371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>
        <v>22</v>
      </c>
      <c r="B10" s="11" t="s">
        <v>33</v>
      </c>
      <c r="C10" s="12"/>
      <c r="D10" s="13">
        <f t="shared" si="1"/>
        <v>0</v>
      </c>
      <c r="E10" s="13">
        <f>TIME(0,5,1)</f>
        <v>0.003483796296296296</v>
      </c>
      <c r="F10" s="14">
        <f t="shared" si="0"/>
        <v>0.003483796296296296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>
        <v>23</v>
      </c>
      <c r="B11" s="11" t="s">
        <v>34</v>
      </c>
      <c r="C11" s="12"/>
      <c r="D11" s="13">
        <f t="shared" si="1"/>
        <v>0</v>
      </c>
      <c r="E11" s="13">
        <f>TIME(0,4,2)</f>
        <v>0.002800925925925926</v>
      </c>
      <c r="F11" s="14">
        <f t="shared" si="0"/>
        <v>0.002800925925925926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>
        <v>24</v>
      </c>
      <c r="B12" s="11" t="s">
        <v>35</v>
      </c>
      <c r="C12" s="12"/>
      <c r="D12" s="13">
        <f t="shared" si="1"/>
        <v>0</v>
      </c>
      <c r="E12" s="13">
        <f>TIME(0,4,18)</f>
        <v>0.0029861111111111113</v>
      </c>
      <c r="F12" s="14">
        <f t="shared" si="0"/>
        <v>0.0029861111111111113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7" ht="66" customHeight="1">
      <c r="A13" s="10">
        <v>25</v>
      </c>
      <c r="B13" s="11" t="s">
        <v>36</v>
      </c>
      <c r="C13" s="12"/>
      <c r="D13" s="13">
        <f t="shared" si="1"/>
        <v>0</v>
      </c>
      <c r="E13" s="13">
        <f>TIME(0,4,43)</f>
        <v>0.003275462962962963</v>
      </c>
      <c r="F13" s="14">
        <f t="shared" si="0"/>
        <v>0.003275462962962963</v>
      </c>
      <c r="G13" s="12">
        <f t="shared" si="2"/>
        <v>7</v>
      </c>
    </row>
    <row r="14" spans="1:7" ht="66" customHeight="1">
      <c r="A14" s="10">
        <v>26</v>
      </c>
      <c r="B14" s="11" t="s">
        <v>37</v>
      </c>
      <c r="C14" s="12"/>
      <c r="D14" s="13">
        <f t="shared" si="1"/>
        <v>0</v>
      </c>
      <c r="E14" s="13">
        <f>TIME(0,5,3)</f>
        <v>0.0035069444444444445</v>
      </c>
      <c r="F14" s="14">
        <f t="shared" si="0"/>
        <v>0.0035069444444444445</v>
      </c>
      <c r="G14" s="12">
        <f t="shared" si="2"/>
        <v>8</v>
      </c>
    </row>
    <row r="15" spans="1:7" ht="66" customHeight="1">
      <c r="A15" s="10">
        <v>29</v>
      </c>
      <c r="B15" s="11" t="s">
        <v>38</v>
      </c>
      <c r="C15" s="12"/>
      <c r="D15" s="13">
        <f t="shared" si="1"/>
        <v>0</v>
      </c>
      <c r="E15" s="13">
        <f>TIME(0,5,2)</f>
        <v>0.0034953703703703705</v>
      </c>
      <c r="F15" s="14">
        <f t="shared" si="0"/>
        <v>0.0034953703703703705</v>
      </c>
      <c r="G15" s="12">
        <f t="shared" si="2"/>
        <v>9</v>
      </c>
    </row>
    <row r="16" spans="1:7" ht="66" customHeight="1">
      <c r="A16" s="10">
        <v>47</v>
      </c>
      <c r="B16" s="11" t="s">
        <v>39</v>
      </c>
      <c r="C16" s="12"/>
      <c r="D16" s="13">
        <f t="shared" si="1"/>
        <v>0</v>
      </c>
      <c r="E16" s="13">
        <f>TIME(0,4,47)</f>
        <v>0.003321759259259259</v>
      </c>
      <c r="F16" s="14">
        <f t="shared" si="0"/>
        <v>0.003321759259259259</v>
      </c>
      <c r="G16" s="12">
        <f t="shared" si="2"/>
        <v>10</v>
      </c>
    </row>
    <row r="17" spans="1:7" ht="66" customHeight="1">
      <c r="A17" s="10"/>
      <c r="B17" s="11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0"/>
      <c r="B18" s="11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40</v>
      </c>
      <c r="B3" s="25"/>
      <c r="C3" s="25" t="s">
        <v>1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29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4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</row>
    <row r="7" spans="1:14" ht="66" customHeight="1">
      <c r="A7" s="10">
        <v>16</v>
      </c>
      <c r="B7" s="11" t="s">
        <v>41</v>
      </c>
      <c r="C7" s="12"/>
      <c r="D7" s="13">
        <f>TIME(0,0,0)</f>
        <v>0</v>
      </c>
      <c r="E7" s="13">
        <f>TIME(0,3,29)</f>
        <v>0.0024189814814814816</v>
      </c>
      <c r="F7" s="14">
        <f aca="true" t="shared" si="0" ref="F7:F38">E7-D7</f>
        <v>0.0024189814814814816</v>
      </c>
      <c r="G7" s="12">
        <v>1</v>
      </c>
      <c r="I7" s="15"/>
      <c r="J7" s="15"/>
      <c r="K7" s="15"/>
      <c r="L7" s="15"/>
      <c r="M7" s="15"/>
      <c r="N7" s="15"/>
    </row>
    <row r="8" spans="1:14" ht="66" customHeight="1">
      <c r="A8" s="10">
        <v>17</v>
      </c>
      <c r="B8" s="11" t="s">
        <v>42</v>
      </c>
      <c r="C8" s="12"/>
      <c r="D8" s="13">
        <f aca="true" t="shared" si="1" ref="D8:E39">TIME(0,0,0)</f>
        <v>0</v>
      </c>
      <c r="E8" s="13">
        <f>TIME(0,3,47)</f>
        <v>0.002627314814814815</v>
      </c>
      <c r="F8" s="14">
        <f t="shared" si="0"/>
        <v>0.002627314814814815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</row>
    <row r="9" spans="1:14" ht="66" customHeight="1">
      <c r="A9" s="10">
        <v>19</v>
      </c>
      <c r="B9" s="11" t="s">
        <v>43</v>
      </c>
      <c r="C9" s="12"/>
      <c r="D9" s="13">
        <f t="shared" si="1"/>
        <v>0</v>
      </c>
      <c r="E9" s="13">
        <f>TIME(0,3,43)</f>
        <v>0.0025810185185185185</v>
      </c>
      <c r="F9" s="14">
        <f t="shared" si="0"/>
        <v>0.0025810185185185185</v>
      </c>
      <c r="G9" s="12">
        <f t="shared" si="2"/>
        <v>3</v>
      </c>
      <c r="I9" s="15"/>
      <c r="J9" s="15"/>
      <c r="K9" s="15"/>
      <c r="L9" s="15"/>
      <c r="M9" s="15"/>
      <c r="N9" s="15"/>
    </row>
    <row r="10" spans="1:14" ht="66" customHeight="1">
      <c r="A10" s="10">
        <v>30</v>
      </c>
      <c r="B10" s="11" t="s">
        <v>44</v>
      </c>
      <c r="C10" s="12"/>
      <c r="D10" s="13">
        <f t="shared" si="1"/>
        <v>0</v>
      </c>
      <c r="E10" s="13">
        <f>TIME(0,3,22)</f>
        <v>0.002337962962962963</v>
      </c>
      <c r="F10" s="14">
        <f t="shared" si="0"/>
        <v>0.002337962962962963</v>
      </c>
      <c r="G10" s="12">
        <f t="shared" si="2"/>
        <v>4</v>
      </c>
      <c r="I10" s="15"/>
      <c r="J10" s="15"/>
      <c r="K10" s="15"/>
      <c r="L10" s="15"/>
      <c r="M10" s="15"/>
      <c r="N10" s="15"/>
    </row>
    <row r="11" spans="1:14" ht="66" customHeight="1">
      <c r="A11" s="10">
        <v>32</v>
      </c>
      <c r="B11" s="11" t="s">
        <v>45</v>
      </c>
      <c r="C11" s="12"/>
      <c r="D11" s="13">
        <f t="shared" si="1"/>
        <v>0</v>
      </c>
      <c r="E11" s="13">
        <f>TIME(0,4,14)</f>
        <v>0.002939814814814815</v>
      </c>
      <c r="F11" s="14">
        <f t="shared" si="0"/>
        <v>0.002939814814814815</v>
      </c>
      <c r="G11" s="12">
        <f t="shared" si="2"/>
        <v>5</v>
      </c>
      <c r="I11" s="15"/>
      <c r="J11" s="15"/>
      <c r="K11" s="15"/>
      <c r="L11" s="15"/>
      <c r="M11" s="15"/>
      <c r="N11" s="15"/>
    </row>
    <row r="12" spans="1:14" ht="66" customHeight="1">
      <c r="A12" s="10">
        <v>33</v>
      </c>
      <c r="B12" s="11" t="s">
        <v>46</v>
      </c>
      <c r="C12" s="12"/>
      <c r="D12" s="13">
        <f t="shared" si="1"/>
        <v>0</v>
      </c>
      <c r="E12" s="13">
        <f>TIME(0,3,52)</f>
        <v>0.002685185185185185</v>
      </c>
      <c r="F12" s="14">
        <f t="shared" si="0"/>
        <v>0.002685185185185185</v>
      </c>
      <c r="G12" s="12">
        <f t="shared" si="2"/>
        <v>6</v>
      </c>
      <c r="I12" s="15"/>
      <c r="J12" s="15"/>
      <c r="K12" s="15"/>
      <c r="L12" s="15"/>
      <c r="M12" s="15"/>
      <c r="N12" s="15"/>
    </row>
    <row r="13" spans="1:14" ht="66" customHeight="1">
      <c r="A13" s="10">
        <v>34</v>
      </c>
      <c r="B13" s="11" t="s">
        <v>47</v>
      </c>
      <c r="C13" s="12"/>
      <c r="D13" s="13">
        <f t="shared" si="1"/>
        <v>0</v>
      </c>
      <c r="E13" s="13">
        <f>TIME(0,3,29)</f>
        <v>0.0024189814814814816</v>
      </c>
      <c r="F13" s="14">
        <f t="shared" si="0"/>
        <v>0.0024189814814814816</v>
      </c>
      <c r="G13" s="12">
        <f t="shared" si="2"/>
        <v>7</v>
      </c>
      <c r="I13" s="15"/>
      <c r="J13" s="15"/>
      <c r="K13" s="15"/>
      <c r="L13" s="15"/>
      <c r="M13" s="15"/>
      <c r="N13" s="15"/>
    </row>
    <row r="14" spans="1:14" ht="66" customHeight="1">
      <c r="A14" s="10">
        <v>35</v>
      </c>
      <c r="B14" s="11" t="s">
        <v>48</v>
      </c>
      <c r="C14" s="12"/>
      <c r="D14" s="13">
        <f t="shared" si="1"/>
        <v>0</v>
      </c>
      <c r="E14" s="13">
        <f>TIME(0,4,9)</f>
        <v>0.0028819444444444444</v>
      </c>
      <c r="F14" s="14">
        <f t="shared" si="0"/>
        <v>0.0028819444444444444</v>
      </c>
      <c r="G14" s="12">
        <f t="shared" si="2"/>
        <v>8</v>
      </c>
      <c r="I14" s="15"/>
      <c r="J14" s="15"/>
      <c r="K14" s="15"/>
      <c r="L14" s="15"/>
      <c r="M14" s="15"/>
      <c r="N14" s="15"/>
    </row>
    <row r="15" spans="1:7" ht="66" customHeight="1">
      <c r="A15" s="10">
        <v>36</v>
      </c>
      <c r="B15" s="11" t="s">
        <v>49</v>
      </c>
      <c r="C15" s="12"/>
      <c r="D15" s="13">
        <f t="shared" si="1"/>
        <v>0</v>
      </c>
      <c r="E15" s="13">
        <f>TIME(0,3,51)</f>
        <v>0.002673611111111111</v>
      </c>
      <c r="F15" s="14">
        <f t="shared" si="0"/>
        <v>0.002673611111111111</v>
      </c>
      <c r="G15" s="12">
        <f t="shared" si="2"/>
        <v>9</v>
      </c>
    </row>
    <row r="16" spans="1:7" ht="66" customHeight="1">
      <c r="A16" s="10">
        <v>41</v>
      </c>
      <c r="B16" s="11" t="s">
        <v>50</v>
      </c>
      <c r="C16" s="12"/>
      <c r="D16" s="13">
        <f t="shared" si="1"/>
        <v>0</v>
      </c>
      <c r="E16" s="13">
        <f>TIME(0,3,37)</f>
        <v>0.002511574074074074</v>
      </c>
      <c r="F16" s="14">
        <f t="shared" si="0"/>
        <v>0.002511574074074074</v>
      </c>
      <c r="G16" s="12">
        <f t="shared" si="2"/>
        <v>10</v>
      </c>
    </row>
    <row r="17" spans="1:7" ht="66" customHeight="1">
      <c r="A17" s="10">
        <v>45</v>
      </c>
      <c r="B17" s="11" t="s">
        <v>51</v>
      </c>
      <c r="C17" s="12"/>
      <c r="D17" s="13">
        <f t="shared" si="1"/>
        <v>0</v>
      </c>
      <c r="E17" s="13">
        <f>TIME(0,3,50)</f>
        <v>0.0026620370370370374</v>
      </c>
      <c r="F17" s="14">
        <f t="shared" si="0"/>
        <v>0.0026620370370370374</v>
      </c>
      <c r="G17" s="12">
        <f t="shared" si="2"/>
        <v>11</v>
      </c>
    </row>
    <row r="18" spans="1:7" ht="66" customHeight="1">
      <c r="A18" s="10">
        <v>46</v>
      </c>
      <c r="B18" s="11" t="s">
        <v>52</v>
      </c>
      <c r="C18" s="12"/>
      <c r="D18" s="13">
        <f t="shared" si="1"/>
        <v>0</v>
      </c>
      <c r="E18" s="13">
        <f>TIME(0,3,24)</f>
        <v>0.002361111111111111</v>
      </c>
      <c r="F18" s="14">
        <f t="shared" si="0"/>
        <v>0.002361111111111111</v>
      </c>
      <c r="G18" s="12">
        <f t="shared" si="2"/>
        <v>12</v>
      </c>
    </row>
    <row r="19" spans="1:7" ht="66" customHeight="1">
      <c r="A19" s="10">
        <v>48</v>
      </c>
      <c r="B19" s="11" t="s">
        <v>53</v>
      </c>
      <c r="C19" s="12"/>
      <c r="D19" s="13">
        <f t="shared" si="1"/>
        <v>0</v>
      </c>
      <c r="E19" s="13">
        <f>TIME(0,4,43)</f>
        <v>0.003275462962962963</v>
      </c>
      <c r="F19" s="14">
        <f t="shared" si="0"/>
        <v>0.003275462962962963</v>
      </c>
      <c r="G19" s="12">
        <f t="shared" si="2"/>
        <v>13</v>
      </c>
    </row>
    <row r="20" spans="1:7" ht="66" customHeight="1">
      <c r="A20" s="10">
        <v>49</v>
      </c>
      <c r="B20" s="11" t="s">
        <v>54</v>
      </c>
      <c r="C20" s="12"/>
      <c r="D20" s="13">
        <f t="shared" si="1"/>
        <v>0</v>
      </c>
      <c r="E20" s="13">
        <f>TIME(0,4,15)</f>
        <v>0.002951388888888889</v>
      </c>
      <c r="F20" s="14">
        <f t="shared" si="0"/>
        <v>0.002951388888888889</v>
      </c>
      <c r="G20" s="12">
        <f t="shared" si="2"/>
        <v>14</v>
      </c>
    </row>
    <row r="21" spans="1:7" ht="66" customHeight="1">
      <c r="A21" s="10">
        <v>57</v>
      </c>
      <c r="B21" s="11" t="s">
        <v>55</v>
      </c>
      <c r="C21" s="12"/>
      <c r="D21" s="13">
        <f t="shared" si="1"/>
        <v>0</v>
      </c>
      <c r="E21" s="13">
        <f>TIME(0,3,23)</f>
        <v>0.002349537037037037</v>
      </c>
      <c r="F21" s="14">
        <f t="shared" si="0"/>
        <v>0.002349537037037037</v>
      </c>
      <c r="G21" s="12">
        <f t="shared" si="2"/>
        <v>15</v>
      </c>
    </row>
    <row r="22" spans="1:7" ht="66" customHeight="1">
      <c r="A22" s="10">
        <v>58</v>
      </c>
      <c r="B22" s="11" t="s">
        <v>56</v>
      </c>
      <c r="C22" s="12"/>
      <c r="D22" s="13">
        <f t="shared" si="1"/>
        <v>0</v>
      </c>
      <c r="E22" s="13">
        <f>TIME(0,3,44)</f>
        <v>0.0025925925925925925</v>
      </c>
      <c r="F22" s="14">
        <f t="shared" si="0"/>
        <v>0.0025925925925925925</v>
      </c>
      <c r="G22" s="12">
        <f t="shared" si="2"/>
        <v>16</v>
      </c>
    </row>
    <row r="23" spans="1:7" ht="66" customHeight="1">
      <c r="A23" s="10">
        <v>50</v>
      </c>
      <c r="B23" s="11" t="s">
        <v>57</v>
      </c>
      <c r="C23" s="12"/>
      <c r="D23" s="13">
        <f t="shared" si="1"/>
        <v>0</v>
      </c>
      <c r="E23" s="13">
        <f>TIME(0,4,1)</f>
        <v>0.002789351851851852</v>
      </c>
      <c r="F23" s="14">
        <f t="shared" si="0"/>
        <v>0.002789351851851852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0" style="0" hidden="1" customWidth="1"/>
    <col min="4" max="5" width="14.281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58</v>
      </c>
      <c r="B3" s="25"/>
      <c r="C3" s="25" t="s">
        <v>1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59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  <c r="O6" s="15"/>
    </row>
    <row r="7" spans="1:15" ht="66" customHeight="1">
      <c r="A7" s="16">
        <v>37</v>
      </c>
      <c r="B7" s="18" t="s">
        <v>60</v>
      </c>
      <c r="C7" s="12"/>
      <c r="D7" s="13">
        <f>TIME(0,0,0)</f>
        <v>0</v>
      </c>
      <c r="E7" s="13">
        <f>TIME(0,6,37)</f>
        <v>0.004594907407407408</v>
      </c>
      <c r="F7" s="14">
        <f aca="true" t="shared" si="0" ref="F7:F38">E7-D7</f>
        <v>0.004594907407407408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6">
        <v>42</v>
      </c>
      <c r="B8" s="18" t="s">
        <v>61</v>
      </c>
      <c r="C8" s="12"/>
      <c r="D8" s="13">
        <f aca="true" t="shared" si="1" ref="D8:E39">TIME(0,0,0)</f>
        <v>0</v>
      </c>
      <c r="E8" s="13">
        <f>TIME(0,6,4)</f>
        <v>0.004212962962962963</v>
      </c>
      <c r="F8" s="14">
        <f t="shared" si="0"/>
        <v>0.004212962962962963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6"/>
      <c r="B9" s="18"/>
      <c r="C9" s="12"/>
      <c r="D9" s="13">
        <f t="shared" si="1"/>
        <v>0</v>
      </c>
      <c r="E9" s="13">
        <f t="shared" si="1"/>
        <v>0</v>
      </c>
      <c r="F9" s="14">
        <f t="shared" si="0"/>
        <v>0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6"/>
      <c r="B10" s="18"/>
      <c r="C10" s="12"/>
      <c r="D10" s="13">
        <f t="shared" si="1"/>
        <v>0</v>
      </c>
      <c r="E10" s="13">
        <f t="shared" si="1"/>
        <v>0</v>
      </c>
      <c r="F10" s="14">
        <f t="shared" si="0"/>
        <v>0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6"/>
      <c r="B11" s="18"/>
      <c r="C11" s="12"/>
      <c r="D11" s="13">
        <f t="shared" si="1"/>
        <v>0</v>
      </c>
      <c r="E11" s="13">
        <f t="shared" si="1"/>
        <v>0</v>
      </c>
      <c r="F11" s="14">
        <f t="shared" si="0"/>
        <v>0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6"/>
      <c r="B12" s="18"/>
      <c r="C12" s="12"/>
      <c r="D12" s="13">
        <f t="shared" si="1"/>
        <v>0</v>
      </c>
      <c r="E12" s="13">
        <f t="shared" si="1"/>
        <v>0</v>
      </c>
      <c r="F12" s="14">
        <f t="shared" si="0"/>
        <v>0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7" ht="66" customHeight="1">
      <c r="A13" s="16"/>
      <c r="B13" s="18"/>
      <c r="C13" s="12"/>
      <c r="D13" s="13">
        <f t="shared" si="1"/>
        <v>0</v>
      </c>
      <c r="E13" s="13">
        <f t="shared" si="1"/>
        <v>0</v>
      </c>
      <c r="F13" s="14">
        <f t="shared" si="0"/>
        <v>0</v>
      </c>
      <c r="G13" s="12">
        <f t="shared" si="2"/>
        <v>7</v>
      </c>
    </row>
    <row r="14" spans="1:7" ht="66" customHeight="1">
      <c r="A14" s="16"/>
      <c r="B14" s="18"/>
      <c r="C14" s="12"/>
      <c r="D14" s="13">
        <f t="shared" si="1"/>
        <v>0</v>
      </c>
      <c r="E14" s="13">
        <f t="shared" si="1"/>
        <v>0</v>
      </c>
      <c r="F14" s="14">
        <f t="shared" si="0"/>
        <v>0</v>
      </c>
      <c r="G14" s="12">
        <f t="shared" si="2"/>
        <v>8</v>
      </c>
    </row>
    <row r="15" spans="1:7" ht="66" customHeight="1">
      <c r="A15" s="16"/>
      <c r="B15" s="18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</row>
    <row r="16" spans="1:7" ht="66" customHeight="1">
      <c r="A16" s="16"/>
      <c r="B16" s="18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</row>
    <row r="17" spans="1:7" ht="66" customHeight="1">
      <c r="A17" s="16"/>
      <c r="B17" s="18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</row>
    <row r="18" spans="1:7" ht="66" customHeight="1">
      <c r="A18" s="16"/>
      <c r="B18" s="18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6"/>
      <c r="B19" s="18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6"/>
      <c r="B20" s="18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6"/>
      <c r="B21" s="18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6"/>
      <c r="B22" s="18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6"/>
      <c r="B23" s="18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6"/>
      <c r="B24" s="18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6"/>
      <c r="B25" s="18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6"/>
      <c r="B26" s="18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6"/>
      <c r="B27" s="18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6"/>
      <c r="B28" s="18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6"/>
      <c r="B29" s="18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6"/>
      <c r="B30" s="18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6"/>
      <c r="B31" s="18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6"/>
      <c r="B32" s="18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6"/>
      <c r="B33" s="18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6"/>
      <c r="B34" s="18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6"/>
      <c r="B35" s="18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6"/>
      <c r="B36" s="18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6"/>
      <c r="B37" s="18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6"/>
      <c r="B38" s="18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6"/>
      <c r="B39" s="18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6"/>
      <c r="B40" s="18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6"/>
      <c r="B41" s="18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6"/>
      <c r="B42" s="18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6"/>
      <c r="B43" s="18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6"/>
      <c r="B44" s="18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6"/>
      <c r="B45" s="18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6"/>
      <c r="B46" s="18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6"/>
      <c r="B47" s="18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6"/>
      <c r="B48" s="18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6"/>
      <c r="B49" s="18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6"/>
      <c r="B50" s="18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6"/>
      <c r="B51" s="18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6"/>
      <c r="B52" s="18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6"/>
      <c r="B53" s="18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6"/>
      <c r="B54" s="18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6"/>
      <c r="B55" s="18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6"/>
      <c r="B56" s="18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U56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11.28125" style="0" customWidth="1"/>
    <col min="2" max="2" width="71.421875" style="0" customWidth="1"/>
    <col min="3" max="3" width="7.57421875" style="0" customWidth="1"/>
    <col min="4" max="4" width="14.28125" style="0" customWidth="1"/>
    <col min="5" max="5" width="14.140625" style="0" customWidth="1"/>
    <col min="6" max="6" width="0" style="0" hidden="1" customWidth="1"/>
    <col min="7" max="7" width="10.7109375" style="0" customWidth="1"/>
  </cols>
  <sheetData>
    <row r="1" spans="1:255" s="1" customFormat="1" ht="18" customHeight="1">
      <c r="A1" s="24" t="s">
        <v>0</v>
      </c>
      <c r="B1" s="24"/>
      <c r="C1" s="24"/>
      <c r="D1" s="24"/>
      <c r="E1" s="24"/>
      <c r="F1" s="24"/>
      <c r="G1" s="24"/>
      <c r="IQ1"/>
      <c r="IR1"/>
      <c r="IS1"/>
      <c r="IT1"/>
      <c r="IU1"/>
    </row>
    <row r="2" spans="1:255" s="1" customFormat="1" ht="18" customHeight="1">
      <c r="A2" s="2"/>
      <c r="B2" s="2"/>
      <c r="C2" s="2"/>
      <c r="D2" s="2"/>
      <c r="E2" s="2"/>
      <c r="F2" s="2"/>
      <c r="G2" s="2"/>
      <c r="IQ2"/>
      <c r="IR2"/>
      <c r="IS2"/>
      <c r="IT2"/>
      <c r="IU2"/>
    </row>
    <row r="3" spans="1:255" s="1" customFormat="1" ht="18" customHeight="1">
      <c r="A3" s="25" t="s">
        <v>62</v>
      </c>
      <c r="B3" s="25"/>
      <c r="C3" s="25" t="s">
        <v>1</v>
      </c>
      <c r="D3" s="25"/>
      <c r="E3" s="25"/>
      <c r="F3" s="25"/>
      <c r="G3" s="25"/>
      <c r="IQ3"/>
      <c r="IR3"/>
      <c r="IS3"/>
      <c r="IT3"/>
      <c r="IU3"/>
    </row>
    <row r="4" spans="1:255" s="1" customFormat="1" ht="18" customHeight="1">
      <c r="A4" s="2" t="s">
        <v>59</v>
      </c>
      <c r="B4" s="3"/>
      <c r="C4" s="2"/>
      <c r="D4" s="2"/>
      <c r="E4" s="2"/>
      <c r="F4" s="17"/>
      <c r="G4" s="17"/>
      <c r="IQ4"/>
      <c r="IR4"/>
      <c r="IS4"/>
      <c r="IT4"/>
      <c r="IU4"/>
    </row>
    <row r="6" spans="1:15" ht="33" customHeight="1">
      <c r="A6" s="5" t="s">
        <v>2</v>
      </c>
      <c r="B6" s="6" t="s">
        <v>3</v>
      </c>
      <c r="C6" s="6" t="s">
        <v>4</v>
      </c>
      <c r="D6" s="7" t="s">
        <v>5</v>
      </c>
      <c r="E6" s="7" t="s">
        <v>6</v>
      </c>
      <c r="F6" s="8" t="s">
        <v>7</v>
      </c>
      <c r="G6" s="9" t="s">
        <v>8</v>
      </c>
      <c r="I6" s="15"/>
      <c r="J6" s="15"/>
      <c r="K6" s="15"/>
      <c r="L6" s="15"/>
      <c r="M6" s="15"/>
      <c r="N6" s="15"/>
      <c r="O6" s="15"/>
    </row>
    <row r="7" spans="1:15" ht="66" customHeight="1">
      <c r="A7" s="10">
        <v>27</v>
      </c>
      <c r="B7" s="11" t="s">
        <v>63</v>
      </c>
      <c r="C7" s="12"/>
      <c r="D7" s="13">
        <f>TIME(0,0,0)</f>
        <v>0</v>
      </c>
      <c r="E7" s="13">
        <f>TIME(0,5,51)</f>
        <v>0.004062499999999999</v>
      </c>
      <c r="F7" s="14">
        <f aca="true" t="shared" si="0" ref="F7:F38">E7-D7</f>
        <v>0.004062499999999999</v>
      </c>
      <c r="G7" s="12">
        <v>1</v>
      </c>
      <c r="I7" s="15"/>
      <c r="J7" s="15"/>
      <c r="K7" s="15"/>
      <c r="L7" s="15"/>
      <c r="M7" s="15"/>
      <c r="N7" s="15"/>
      <c r="O7" s="15"/>
    </row>
    <row r="8" spans="1:15" ht="66" customHeight="1">
      <c r="A8" s="10">
        <v>28</v>
      </c>
      <c r="B8" s="11" t="s">
        <v>64</v>
      </c>
      <c r="C8" s="12"/>
      <c r="D8" s="13">
        <f aca="true" t="shared" si="1" ref="D8:E39">TIME(0,0,0)</f>
        <v>0</v>
      </c>
      <c r="E8" s="13">
        <f>TIME(0,4,56)</f>
        <v>0.003425925925925926</v>
      </c>
      <c r="F8" s="14">
        <f t="shared" si="0"/>
        <v>0.003425925925925926</v>
      </c>
      <c r="G8" s="12">
        <f aca="true" t="shared" si="2" ref="G8:G39">SUM(G7)+1</f>
        <v>2</v>
      </c>
      <c r="I8" s="15"/>
      <c r="J8" s="15"/>
      <c r="K8" s="15"/>
      <c r="L8" s="15"/>
      <c r="M8" s="15"/>
      <c r="N8" s="15"/>
      <c r="O8" s="15"/>
    </row>
    <row r="9" spans="1:15" ht="66" customHeight="1">
      <c r="A9" s="10">
        <v>31</v>
      </c>
      <c r="B9" s="11" t="s">
        <v>65</v>
      </c>
      <c r="C9" s="12"/>
      <c r="D9" s="13">
        <f t="shared" si="1"/>
        <v>0</v>
      </c>
      <c r="E9" s="13">
        <f>TIME(0,5,2)</f>
        <v>0.0034953703703703705</v>
      </c>
      <c r="F9" s="14">
        <f t="shared" si="0"/>
        <v>0.0034953703703703705</v>
      </c>
      <c r="G9" s="12">
        <f t="shared" si="2"/>
        <v>3</v>
      </c>
      <c r="I9" s="15"/>
      <c r="J9" s="15"/>
      <c r="K9" s="15"/>
      <c r="L9" s="15"/>
      <c r="M9" s="15"/>
      <c r="N9" s="15"/>
      <c r="O9" s="15"/>
    </row>
    <row r="10" spans="1:15" ht="66" customHeight="1">
      <c r="A10" s="10">
        <v>38</v>
      </c>
      <c r="B10" s="11" t="s">
        <v>66</v>
      </c>
      <c r="C10" s="12"/>
      <c r="D10" s="13">
        <f t="shared" si="1"/>
        <v>0</v>
      </c>
      <c r="E10" s="13">
        <f>TIME(0,6,3)</f>
        <v>0.004201388888888889</v>
      </c>
      <c r="F10" s="14">
        <f t="shared" si="0"/>
        <v>0.004201388888888889</v>
      </c>
      <c r="G10" s="12">
        <f t="shared" si="2"/>
        <v>4</v>
      </c>
      <c r="I10" s="15"/>
      <c r="J10" s="15"/>
      <c r="K10" s="15"/>
      <c r="L10" s="15"/>
      <c r="M10" s="15"/>
      <c r="N10" s="15"/>
      <c r="O10" s="15"/>
    </row>
    <row r="11" spans="1:15" ht="66" customHeight="1">
      <c r="A11" s="10">
        <v>39</v>
      </c>
      <c r="B11" s="11" t="s">
        <v>67</v>
      </c>
      <c r="C11" s="12"/>
      <c r="D11" s="13">
        <f t="shared" si="1"/>
        <v>0</v>
      </c>
      <c r="E11" s="13">
        <f>TIME(0,5,29)</f>
        <v>0.0038078703703703707</v>
      </c>
      <c r="F11" s="14">
        <f t="shared" si="0"/>
        <v>0.0038078703703703707</v>
      </c>
      <c r="G11" s="12">
        <f t="shared" si="2"/>
        <v>5</v>
      </c>
      <c r="I11" s="15"/>
      <c r="J11" s="15"/>
      <c r="K11" s="15"/>
      <c r="L11" s="15"/>
      <c r="M11" s="15"/>
      <c r="N11" s="15"/>
      <c r="O11" s="15"/>
    </row>
    <row r="12" spans="1:15" ht="66" customHeight="1">
      <c r="A12" s="10">
        <v>40</v>
      </c>
      <c r="B12" s="11" t="s">
        <v>68</v>
      </c>
      <c r="C12" s="12"/>
      <c r="D12" s="13">
        <f t="shared" si="1"/>
        <v>0</v>
      </c>
      <c r="E12" s="13">
        <f>TIME(0,5,59)</f>
        <v>0.004155092592592593</v>
      </c>
      <c r="F12" s="14">
        <f t="shared" si="0"/>
        <v>0.004155092592592593</v>
      </c>
      <c r="G12" s="12">
        <f t="shared" si="2"/>
        <v>6</v>
      </c>
      <c r="I12" s="15"/>
      <c r="J12" s="15"/>
      <c r="K12" s="15"/>
      <c r="L12" s="15"/>
      <c r="M12" s="15"/>
      <c r="N12" s="15"/>
      <c r="O12" s="15"/>
    </row>
    <row r="13" spans="1:15" ht="66" customHeight="1">
      <c r="A13" s="10">
        <v>43</v>
      </c>
      <c r="B13" s="11" t="s">
        <v>69</v>
      </c>
      <c r="C13" s="12"/>
      <c r="D13" s="13">
        <f t="shared" si="1"/>
        <v>0</v>
      </c>
      <c r="E13" s="13">
        <f>TIME(0,4,52)</f>
        <v>0.00337962962962963</v>
      </c>
      <c r="F13" s="14">
        <f t="shared" si="0"/>
        <v>0.00337962962962963</v>
      </c>
      <c r="G13" s="12">
        <f t="shared" si="2"/>
        <v>7</v>
      </c>
      <c r="I13" s="15"/>
      <c r="J13" s="15"/>
      <c r="K13" s="15"/>
      <c r="L13" s="15"/>
      <c r="M13" s="15"/>
      <c r="N13" s="15"/>
      <c r="O13" s="15"/>
    </row>
    <row r="14" spans="1:15" ht="66" customHeight="1">
      <c r="A14" s="10">
        <v>44</v>
      </c>
      <c r="B14" s="11" t="s">
        <v>70</v>
      </c>
      <c r="C14" s="12"/>
      <c r="D14" s="13">
        <f t="shared" si="1"/>
        <v>0</v>
      </c>
      <c r="E14" s="13">
        <f>TIME(0,6,11)</f>
        <v>0.004293981481481481</v>
      </c>
      <c r="F14" s="14">
        <f t="shared" si="0"/>
        <v>0.004293981481481481</v>
      </c>
      <c r="G14" s="12">
        <f t="shared" si="2"/>
        <v>8</v>
      </c>
      <c r="I14" s="15"/>
      <c r="J14" s="15"/>
      <c r="K14" s="15"/>
      <c r="L14" s="15"/>
      <c r="M14" s="15"/>
      <c r="N14" s="15"/>
      <c r="O14" s="15"/>
    </row>
    <row r="15" spans="1:15" ht="66" customHeight="1">
      <c r="A15" s="10"/>
      <c r="B15" s="11"/>
      <c r="C15" s="12"/>
      <c r="D15" s="13">
        <f t="shared" si="1"/>
        <v>0</v>
      </c>
      <c r="E15" s="13">
        <f t="shared" si="1"/>
        <v>0</v>
      </c>
      <c r="F15" s="14">
        <f t="shared" si="0"/>
        <v>0</v>
      </c>
      <c r="G15" s="12">
        <f t="shared" si="2"/>
        <v>9</v>
      </c>
      <c r="I15" s="15"/>
      <c r="J15" s="15"/>
      <c r="K15" s="15"/>
      <c r="L15" s="15"/>
      <c r="M15" s="15"/>
      <c r="N15" s="15"/>
      <c r="O15" s="15"/>
    </row>
    <row r="16" spans="1:15" ht="66" customHeight="1">
      <c r="A16" s="10"/>
      <c r="B16" s="11"/>
      <c r="C16" s="12"/>
      <c r="D16" s="13">
        <f t="shared" si="1"/>
        <v>0</v>
      </c>
      <c r="E16" s="13">
        <f t="shared" si="1"/>
        <v>0</v>
      </c>
      <c r="F16" s="14">
        <f t="shared" si="0"/>
        <v>0</v>
      </c>
      <c r="G16" s="12">
        <f t="shared" si="2"/>
        <v>10</v>
      </c>
      <c r="I16" s="15"/>
      <c r="J16" s="15"/>
      <c r="K16" s="15"/>
      <c r="L16" s="15"/>
      <c r="M16" s="15"/>
      <c r="N16" s="15"/>
      <c r="O16" s="15"/>
    </row>
    <row r="17" spans="1:15" ht="66" customHeight="1">
      <c r="A17" s="10"/>
      <c r="B17" s="11"/>
      <c r="C17" s="12"/>
      <c r="D17" s="13">
        <f t="shared" si="1"/>
        <v>0</v>
      </c>
      <c r="E17" s="13">
        <f t="shared" si="1"/>
        <v>0</v>
      </c>
      <c r="F17" s="14">
        <f t="shared" si="0"/>
        <v>0</v>
      </c>
      <c r="G17" s="12">
        <f t="shared" si="2"/>
        <v>11</v>
      </c>
      <c r="I17" s="15"/>
      <c r="J17" s="15"/>
      <c r="K17" s="15"/>
      <c r="L17" s="15"/>
      <c r="M17" s="15"/>
      <c r="N17" s="15"/>
      <c r="O17" s="15"/>
    </row>
    <row r="18" spans="1:7" ht="66" customHeight="1">
      <c r="A18" s="10"/>
      <c r="B18" s="11"/>
      <c r="C18" s="12"/>
      <c r="D18" s="13">
        <f t="shared" si="1"/>
        <v>0</v>
      </c>
      <c r="E18" s="13">
        <f t="shared" si="1"/>
        <v>0</v>
      </c>
      <c r="F18" s="14">
        <f t="shared" si="0"/>
        <v>0</v>
      </c>
      <c r="G18" s="12">
        <f t="shared" si="2"/>
        <v>12</v>
      </c>
    </row>
    <row r="19" spans="1:7" ht="66" customHeight="1">
      <c r="A19" s="10"/>
      <c r="B19" s="11"/>
      <c r="C19" s="12"/>
      <c r="D19" s="13">
        <f t="shared" si="1"/>
        <v>0</v>
      </c>
      <c r="E19" s="13">
        <f t="shared" si="1"/>
        <v>0</v>
      </c>
      <c r="F19" s="14">
        <f t="shared" si="0"/>
        <v>0</v>
      </c>
      <c r="G19" s="12">
        <f t="shared" si="2"/>
        <v>13</v>
      </c>
    </row>
    <row r="20" spans="1:7" ht="66" customHeight="1">
      <c r="A20" s="10"/>
      <c r="B20" s="11"/>
      <c r="C20" s="12"/>
      <c r="D20" s="13">
        <f t="shared" si="1"/>
        <v>0</v>
      </c>
      <c r="E20" s="13">
        <f t="shared" si="1"/>
        <v>0</v>
      </c>
      <c r="F20" s="14">
        <f t="shared" si="0"/>
        <v>0</v>
      </c>
      <c r="G20" s="12">
        <f t="shared" si="2"/>
        <v>14</v>
      </c>
    </row>
    <row r="21" spans="1:7" ht="66" customHeight="1">
      <c r="A21" s="10"/>
      <c r="B21" s="11"/>
      <c r="C21" s="12"/>
      <c r="D21" s="13">
        <f t="shared" si="1"/>
        <v>0</v>
      </c>
      <c r="E21" s="13">
        <f t="shared" si="1"/>
        <v>0</v>
      </c>
      <c r="F21" s="14">
        <f t="shared" si="0"/>
        <v>0</v>
      </c>
      <c r="G21" s="12">
        <f t="shared" si="2"/>
        <v>15</v>
      </c>
    </row>
    <row r="22" spans="1:7" ht="66" customHeight="1">
      <c r="A22" s="10"/>
      <c r="B22" s="11"/>
      <c r="C22" s="12"/>
      <c r="D22" s="13">
        <f t="shared" si="1"/>
        <v>0</v>
      </c>
      <c r="E22" s="13">
        <f t="shared" si="1"/>
        <v>0</v>
      </c>
      <c r="F22" s="14">
        <f t="shared" si="0"/>
        <v>0</v>
      </c>
      <c r="G22" s="12">
        <f t="shared" si="2"/>
        <v>16</v>
      </c>
    </row>
    <row r="23" spans="1:7" ht="66" customHeight="1">
      <c r="A23" s="10"/>
      <c r="B23" s="11"/>
      <c r="C23" s="12"/>
      <c r="D23" s="13">
        <f t="shared" si="1"/>
        <v>0</v>
      </c>
      <c r="E23" s="13">
        <f t="shared" si="1"/>
        <v>0</v>
      </c>
      <c r="F23" s="14">
        <f t="shared" si="0"/>
        <v>0</v>
      </c>
      <c r="G23" s="12">
        <f t="shared" si="2"/>
        <v>17</v>
      </c>
    </row>
    <row r="24" spans="1:7" ht="66" customHeight="1">
      <c r="A24" s="10"/>
      <c r="B24" s="11"/>
      <c r="C24" s="12"/>
      <c r="D24" s="13">
        <f t="shared" si="1"/>
        <v>0</v>
      </c>
      <c r="E24" s="13">
        <f t="shared" si="1"/>
        <v>0</v>
      </c>
      <c r="F24" s="14">
        <f t="shared" si="0"/>
        <v>0</v>
      </c>
      <c r="G24" s="12">
        <f t="shared" si="2"/>
        <v>18</v>
      </c>
    </row>
    <row r="25" spans="1:7" ht="66" customHeight="1">
      <c r="A25" s="10"/>
      <c r="B25" s="11"/>
      <c r="C25" s="12"/>
      <c r="D25" s="13">
        <f t="shared" si="1"/>
        <v>0</v>
      </c>
      <c r="E25" s="13">
        <f t="shared" si="1"/>
        <v>0</v>
      </c>
      <c r="F25" s="14">
        <f t="shared" si="0"/>
        <v>0</v>
      </c>
      <c r="G25" s="12">
        <f t="shared" si="2"/>
        <v>19</v>
      </c>
    </row>
    <row r="26" spans="1:7" ht="66" customHeight="1">
      <c r="A26" s="10"/>
      <c r="B26" s="11"/>
      <c r="C26" s="12"/>
      <c r="D26" s="13">
        <f t="shared" si="1"/>
        <v>0</v>
      </c>
      <c r="E26" s="13">
        <f t="shared" si="1"/>
        <v>0</v>
      </c>
      <c r="F26" s="14">
        <f t="shared" si="0"/>
        <v>0</v>
      </c>
      <c r="G26" s="12">
        <f t="shared" si="2"/>
        <v>20</v>
      </c>
    </row>
    <row r="27" spans="1:7" ht="66" customHeight="1">
      <c r="A27" s="10"/>
      <c r="B27" s="11"/>
      <c r="C27" s="12"/>
      <c r="D27" s="13">
        <f t="shared" si="1"/>
        <v>0</v>
      </c>
      <c r="E27" s="13">
        <f t="shared" si="1"/>
        <v>0</v>
      </c>
      <c r="F27" s="14">
        <f t="shared" si="0"/>
        <v>0</v>
      </c>
      <c r="G27" s="12">
        <f t="shared" si="2"/>
        <v>21</v>
      </c>
    </row>
    <row r="28" spans="1:7" ht="66" customHeight="1">
      <c r="A28" s="10"/>
      <c r="B28" s="11"/>
      <c r="C28" s="12"/>
      <c r="D28" s="13">
        <f t="shared" si="1"/>
        <v>0</v>
      </c>
      <c r="E28" s="13">
        <f t="shared" si="1"/>
        <v>0</v>
      </c>
      <c r="F28" s="14">
        <f t="shared" si="0"/>
        <v>0</v>
      </c>
      <c r="G28" s="12">
        <f t="shared" si="2"/>
        <v>22</v>
      </c>
    </row>
    <row r="29" spans="1:7" ht="66" customHeight="1">
      <c r="A29" s="10"/>
      <c r="B29" s="11"/>
      <c r="C29" s="12"/>
      <c r="D29" s="13">
        <f t="shared" si="1"/>
        <v>0</v>
      </c>
      <c r="E29" s="13">
        <f t="shared" si="1"/>
        <v>0</v>
      </c>
      <c r="F29" s="14">
        <f t="shared" si="0"/>
        <v>0</v>
      </c>
      <c r="G29" s="12">
        <f t="shared" si="2"/>
        <v>23</v>
      </c>
    </row>
    <row r="30" spans="1:7" ht="66" customHeight="1">
      <c r="A30" s="10"/>
      <c r="B30" s="11"/>
      <c r="C30" s="12"/>
      <c r="D30" s="13">
        <f t="shared" si="1"/>
        <v>0</v>
      </c>
      <c r="E30" s="13">
        <f t="shared" si="1"/>
        <v>0</v>
      </c>
      <c r="F30" s="14">
        <f t="shared" si="0"/>
        <v>0</v>
      </c>
      <c r="G30" s="12">
        <f t="shared" si="2"/>
        <v>24</v>
      </c>
    </row>
    <row r="31" spans="1:7" ht="66" customHeight="1">
      <c r="A31" s="10"/>
      <c r="B31" s="11"/>
      <c r="C31" s="12"/>
      <c r="D31" s="13">
        <f t="shared" si="1"/>
        <v>0</v>
      </c>
      <c r="E31" s="13">
        <f t="shared" si="1"/>
        <v>0</v>
      </c>
      <c r="F31" s="14">
        <f t="shared" si="0"/>
        <v>0</v>
      </c>
      <c r="G31" s="12">
        <f t="shared" si="2"/>
        <v>25</v>
      </c>
    </row>
    <row r="32" spans="1:7" ht="66" customHeight="1">
      <c r="A32" s="10"/>
      <c r="B32" s="11"/>
      <c r="C32" s="12"/>
      <c r="D32" s="13">
        <f t="shared" si="1"/>
        <v>0</v>
      </c>
      <c r="E32" s="13">
        <f t="shared" si="1"/>
        <v>0</v>
      </c>
      <c r="F32" s="14">
        <f t="shared" si="0"/>
        <v>0</v>
      </c>
      <c r="G32" s="12">
        <f t="shared" si="2"/>
        <v>26</v>
      </c>
    </row>
    <row r="33" spans="1:7" ht="66" customHeight="1">
      <c r="A33" s="10"/>
      <c r="B33" s="11"/>
      <c r="C33" s="12"/>
      <c r="D33" s="13">
        <f t="shared" si="1"/>
        <v>0</v>
      </c>
      <c r="E33" s="13">
        <f t="shared" si="1"/>
        <v>0</v>
      </c>
      <c r="F33" s="14">
        <f t="shared" si="0"/>
        <v>0</v>
      </c>
      <c r="G33" s="12">
        <f t="shared" si="2"/>
        <v>27</v>
      </c>
    </row>
    <row r="34" spans="1:7" ht="66" customHeight="1">
      <c r="A34" s="10"/>
      <c r="B34" s="11"/>
      <c r="C34" s="12"/>
      <c r="D34" s="13">
        <f t="shared" si="1"/>
        <v>0</v>
      </c>
      <c r="E34" s="13">
        <f t="shared" si="1"/>
        <v>0</v>
      </c>
      <c r="F34" s="14">
        <f t="shared" si="0"/>
        <v>0</v>
      </c>
      <c r="G34" s="12">
        <f t="shared" si="2"/>
        <v>28</v>
      </c>
    </row>
    <row r="35" spans="1:7" ht="66" customHeight="1">
      <c r="A35" s="10"/>
      <c r="B35" s="11"/>
      <c r="C35" s="12"/>
      <c r="D35" s="13">
        <f t="shared" si="1"/>
        <v>0</v>
      </c>
      <c r="E35" s="13">
        <f t="shared" si="1"/>
        <v>0</v>
      </c>
      <c r="F35" s="14">
        <f t="shared" si="0"/>
        <v>0</v>
      </c>
      <c r="G35" s="12">
        <f t="shared" si="2"/>
        <v>29</v>
      </c>
    </row>
    <row r="36" spans="1:7" ht="66" customHeight="1">
      <c r="A36" s="10"/>
      <c r="B36" s="11"/>
      <c r="C36" s="12"/>
      <c r="D36" s="13">
        <f t="shared" si="1"/>
        <v>0</v>
      </c>
      <c r="E36" s="13">
        <f t="shared" si="1"/>
        <v>0</v>
      </c>
      <c r="F36" s="14">
        <f t="shared" si="0"/>
        <v>0</v>
      </c>
      <c r="G36" s="12">
        <f t="shared" si="2"/>
        <v>30</v>
      </c>
    </row>
    <row r="37" spans="1:7" ht="66" customHeight="1">
      <c r="A37" s="10"/>
      <c r="B37" s="11"/>
      <c r="C37" s="12"/>
      <c r="D37" s="13">
        <f t="shared" si="1"/>
        <v>0</v>
      </c>
      <c r="E37" s="13">
        <f t="shared" si="1"/>
        <v>0</v>
      </c>
      <c r="F37" s="14">
        <f t="shared" si="0"/>
        <v>0</v>
      </c>
      <c r="G37" s="12">
        <f t="shared" si="2"/>
        <v>31</v>
      </c>
    </row>
    <row r="38" spans="1:7" ht="66" customHeight="1">
      <c r="A38" s="10"/>
      <c r="B38" s="11"/>
      <c r="C38" s="12"/>
      <c r="D38" s="13">
        <f t="shared" si="1"/>
        <v>0</v>
      </c>
      <c r="E38" s="13">
        <f t="shared" si="1"/>
        <v>0</v>
      </c>
      <c r="F38" s="14">
        <f t="shared" si="0"/>
        <v>0</v>
      </c>
      <c r="G38" s="12">
        <f t="shared" si="2"/>
        <v>32</v>
      </c>
    </row>
    <row r="39" spans="1:7" ht="66" customHeight="1">
      <c r="A39" s="10"/>
      <c r="B39" s="11"/>
      <c r="C39" s="12"/>
      <c r="D39" s="13">
        <f t="shared" si="1"/>
        <v>0</v>
      </c>
      <c r="E39" s="13">
        <f t="shared" si="1"/>
        <v>0</v>
      </c>
      <c r="F39" s="14">
        <f aca="true" t="shared" si="3" ref="F39:F56">E39-D39</f>
        <v>0</v>
      </c>
      <c r="G39" s="12">
        <f t="shared" si="2"/>
        <v>33</v>
      </c>
    </row>
    <row r="40" spans="1:7" ht="66" customHeight="1">
      <c r="A40" s="10"/>
      <c r="B40" s="11"/>
      <c r="C40" s="12"/>
      <c r="D40" s="13">
        <f aca="true" t="shared" si="4" ref="D40:E56">TIME(0,0,0)</f>
        <v>0</v>
      </c>
      <c r="E40" s="13">
        <f t="shared" si="4"/>
        <v>0</v>
      </c>
      <c r="F40" s="14">
        <f t="shared" si="3"/>
        <v>0</v>
      </c>
      <c r="G40" s="12">
        <f aca="true" t="shared" si="5" ref="G40:G56">SUM(G39)+1</f>
        <v>34</v>
      </c>
    </row>
    <row r="41" spans="1:7" ht="66" customHeight="1">
      <c r="A41" s="10"/>
      <c r="B41" s="11"/>
      <c r="C41" s="12"/>
      <c r="D41" s="13">
        <f t="shared" si="4"/>
        <v>0</v>
      </c>
      <c r="E41" s="13">
        <f t="shared" si="4"/>
        <v>0</v>
      </c>
      <c r="F41" s="14">
        <f t="shared" si="3"/>
        <v>0</v>
      </c>
      <c r="G41" s="12">
        <f t="shared" si="5"/>
        <v>35</v>
      </c>
    </row>
    <row r="42" spans="1:7" ht="66" customHeight="1">
      <c r="A42" s="10"/>
      <c r="B42" s="11"/>
      <c r="C42" s="12"/>
      <c r="D42" s="13">
        <f t="shared" si="4"/>
        <v>0</v>
      </c>
      <c r="E42" s="13">
        <f t="shared" si="4"/>
        <v>0</v>
      </c>
      <c r="F42" s="14">
        <f t="shared" si="3"/>
        <v>0</v>
      </c>
      <c r="G42" s="12">
        <f t="shared" si="5"/>
        <v>36</v>
      </c>
    </row>
    <row r="43" spans="1:7" ht="66" customHeight="1">
      <c r="A43" s="10"/>
      <c r="B43" s="11"/>
      <c r="C43" s="12"/>
      <c r="D43" s="13">
        <f t="shared" si="4"/>
        <v>0</v>
      </c>
      <c r="E43" s="13">
        <f t="shared" si="4"/>
        <v>0</v>
      </c>
      <c r="F43" s="14">
        <f t="shared" si="3"/>
        <v>0</v>
      </c>
      <c r="G43" s="12">
        <f t="shared" si="5"/>
        <v>37</v>
      </c>
    </row>
    <row r="44" spans="1:7" ht="66" customHeight="1">
      <c r="A44" s="10"/>
      <c r="B44" s="11"/>
      <c r="C44" s="12"/>
      <c r="D44" s="13">
        <f t="shared" si="4"/>
        <v>0</v>
      </c>
      <c r="E44" s="13">
        <f t="shared" si="4"/>
        <v>0</v>
      </c>
      <c r="F44" s="14">
        <f t="shared" si="3"/>
        <v>0</v>
      </c>
      <c r="G44" s="12">
        <f t="shared" si="5"/>
        <v>38</v>
      </c>
    </row>
    <row r="45" spans="1:7" ht="66" customHeight="1">
      <c r="A45" s="10"/>
      <c r="B45" s="11"/>
      <c r="C45" s="12"/>
      <c r="D45" s="13">
        <f t="shared" si="4"/>
        <v>0</v>
      </c>
      <c r="E45" s="13">
        <f t="shared" si="4"/>
        <v>0</v>
      </c>
      <c r="F45" s="14">
        <f t="shared" si="3"/>
        <v>0</v>
      </c>
      <c r="G45" s="12">
        <f t="shared" si="5"/>
        <v>39</v>
      </c>
    </row>
    <row r="46" spans="1:7" ht="66" customHeight="1">
      <c r="A46" s="10"/>
      <c r="B46" s="11"/>
      <c r="C46" s="12"/>
      <c r="D46" s="13">
        <f t="shared" si="4"/>
        <v>0</v>
      </c>
      <c r="E46" s="13">
        <f t="shared" si="4"/>
        <v>0</v>
      </c>
      <c r="F46" s="14">
        <f t="shared" si="3"/>
        <v>0</v>
      </c>
      <c r="G46" s="12">
        <f t="shared" si="5"/>
        <v>40</v>
      </c>
    </row>
    <row r="47" spans="1:7" ht="66" customHeight="1">
      <c r="A47" s="10"/>
      <c r="B47" s="11"/>
      <c r="C47" s="12"/>
      <c r="D47" s="13">
        <f t="shared" si="4"/>
        <v>0</v>
      </c>
      <c r="E47" s="13">
        <f t="shared" si="4"/>
        <v>0</v>
      </c>
      <c r="F47" s="14">
        <f t="shared" si="3"/>
        <v>0</v>
      </c>
      <c r="G47" s="12">
        <f t="shared" si="5"/>
        <v>41</v>
      </c>
    </row>
    <row r="48" spans="1:7" ht="66" customHeight="1">
      <c r="A48" s="10"/>
      <c r="B48" s="11"/>
      <c r="C48" s="12"/>
      <c r="D48" s="13">
        <f t="shared" si="4"/>
        <v>0</v>
      </c>
      <c r="E48" s="13">
        <f t="shared" si="4"/>
        <v>0</v>
      </c>
      <c r="F48" s="14">
        <f t="shared" si="3"/>
        <v>0</v>
      </c>
      <c r="G48" s="12">
        <f t="shared" si="5"/>
        <v>42</v>
      </c>
    </row>
    <row r="49" spans="1:7" ht="66" customHeight="1">
      <c r="A49" s="10"/>
      <c r="B49" s="11"/>
      <c r="C49" s="12"/>
      <c r="D49" s="13">
        <f t="shared" si="4"/>
        <v>0</v>
      </c>
      <c r="E49" s="13">
        <f t="shared" si="4"/>
        <v>0</v>
      </c>
      <c r="F49" s="14">
        <f t="shared" si="3"/>
        <v>0</v>
      </c>
      <c r="G49" s="12">
        <f t="shared" si="5"/>
        <v>43</v>
      </c>
    </row>
    <row r="50" spans="1:7" ht="66" customHeight="1">
      <c r="A50" s="10"/>
      <c r="B50" s="11"/>
      <c r="C50" s="12"/>
      <c r="D50" s="13">
        <f t="shared" si="4"/>
        <v>0</v>
      </c>
      <c r="E50" s="13">
        <f t="shared" si="4"/>
        <v>0</v>
      </c>
      <c r="F50" s="14">
        <f t="shared" si="3"/>
        <v>0</v>
      </c>
      <c r="G50" s="12">
        <f t="shared" si="5"/>
        <v>44</v>
      </c>
    </row>
    <row r="51" spans="1:7" ht="66" customHeight="1">
      <c r="A51" s="10"/>
      <c r="B51" s="11"/>
      <c r="C51" s="12"/>
      <c r="D51" s="13">
        <f t="shared" si="4"/>
        <v>0</v>
      </c>
      <c r="E51" s="13">
        <f t="shared" si="4"/>
        <v>0</v>
      </c>
      <c r="F51" s="14">
        <f t="shared" si="3"/>
        <v>0</v>
      </c>
      <c r="G51" s="12">
        <f t="shared" si="5"/>
        <v>45</v>
      </c>
    </row>
    <row r="52" spans="1:7" ht="66" customHeight="1">
      <c r="A52" s="10"/>
      <c r="B52" s="11"/>
      <c r="C52" s="12"/>
      <c r="D52" s="13">
        <f t="shared" si="4"/>
        <v>0</v>
      </c>
      <c r="E52" s="13">
        <f t="shared" si="4"/>
        <v>0</v>
      </c>
      <c r="F52" s="14">
        <f t="shared" si="3"/>
        <v>0</v>
      </c>
      <c r="G52" s="12">
        <f t="shared" si="5"/>
        <v>46</v>
      </c>
    </row>
    <row r="53" spans="1:7" ht="66" customHeight="1">
      <c r="A53" s="10"/>
      <c r="B53" s="11"/>
      <c r="C53" s="12"/>
      <c r="D53" s="13">
        <f t="shared" si="4"/>
        <v>0</v>
      </c>
      <c r="E53" s="13">
        <f t="shared" si="4"/>
        <v>0</v>
      </c>
      <c r="F53" s="14">
        <f t="shared" si="3"/>
        <v>0</v>
      </c>
      <c r="G53" s="12">
        <f t="shared" si="5"/>
        <v>47</v>
      </c>
    </row>
    <row r="54" spans="1:7" ht="66" customHeight="1">
      <c r="A54" s="10"/>
      <c r="B54" s="11"/>
      <c r="C54" s="12"/>
      <c r="D54" s="13">
        <f t="shared" si="4"/>
        <v>0</v>
      </c>
      <c r="E54" s="13">
        <f t="shared" si="4"/>
        <v>0</v>
      </c>
      <c r="F54" s="14">
        <f t="shared" si="3"/>
        <v>0</v>
      </c>
      <c r="G54" s="12">
        <f t="shared" si="5"/>
        <v>48</v>
      </c>
    </row>
    <row r="55" spans="1:7" ht="66" customHeight="1">
      <c r="A55" s="10"/>
      <c r="B55" s="11"/>
      <c r="C55" s="12"/>
      <c r="D55" s="13">
        <f t="shared" si="4"/>
        <v>0</v>
      </c>
      <c r="E55" s="13">
        <f t="shared" si="4"/>
        <v>0</v>
      </c>
      <c r="F55" s="14">
        <f t="shared" si="3"/>
        <v>0</v>
      </c>
      <c r="G55" s="12">
        <f t="shared" si="5"/>
        <v>49</v>
      </c>
    </row>
    <row r="56" spans="1:7" ht="66" customHeight="1">
      <c r="A56" s="10"/>
      <c r="B56" s="11"/>
      <c r="C56" s="12"/>
      <c r="D56" s="13">
        <f t="shared" si="4"/>
        <v>0</v>
      </c>
      <c r="E56" s="13">
        <f t="shared" si="4"/>
        <v>0</v>
      </c>
      <c r="F56" s="14">
        <f t="shared" si="3"/>
        <v>0</v>
      </c>
      <c r="G56" s="12">
        <f t="shared" si="5"/>
        <v>50</v>
      </c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A1:G1"/>
    <mergeCell ref="A3:B3"/>
    <mergeCell ref="C3:G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IU56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CONCATENATE(Žákyně!A3)</f>
        <v>Kategorie: žákyně - volná technika</v>
      </c>
      <c r="C3" s="25"/>
      <c r="D3" s="25" t="str">
        <f>CONCATENATE(Žákyně!C3)</f>
        <v>Datum: 27.12.2013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CONCATENATE(Žákyně!A4)</f>
        <v>Délka tratě: 1x1500m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36" t="str">
        <f>CONCATENATE(Žákyně!A11)</f>
        <v>18</v>
      </c>
      <c r="C7" s="37" t="str">
        <f>CONCATENATE(Žákyně!B11)</f>
        <v>Beroušková Barbora, LK TA Chodov</v>
      </c>
      <c r="D7" s="38" t="e">
        <f>CONCATENATE(Žákyně!#REF!)</f>
        <v>#REF!</v>
      </c>
      <c r="E7" s="39">
        <f>VALUE(Žákyně!F11)</f>
        <v>0.0015277777777777779</v>
      </c>
      <c r="F7" s="40">
        <v>1</v>
      </c>
    </row>
    <row r="8" spans="2:6" ht="66" customHeight="1" thickBot="1">
      <c r="B8" s="41" t="str">
        <f>CONCATENATE(Žákyně!A8)</f>
        <v>2</v>
      </c>
      <c r="C8" s="19" t="str">
        <f>CONCATENATE(Žákyně!B8)</f>
        <v>Marxová Gabriela, SKI JBC</v>
      </c>
      <c r="D8" s="12" t="e">
        <f>CONCATENATE(Žákyně!#REF!)</f>
        <v>#REF!</v>
      </c>
      <c r="E8" s="20">
        <f>VALUE(Žákyně!F8)</f>
        <v>0.001550925925925926</v>
      </c>
      <c r="F8" s="42">
        <f>(1)+F7</f>
        <v>2</v>
      </c>
    </row>
    <row r="9" spans="2:6" ht="66" customHeight="1" thickBot="1">
      <c r="B9" s="41" t="str">
        <f>CONCATENATE(Žákyně!A10)</f>
        <v>14</v>
      </c>
      <c r="C9" s="19" t="str">
        <f>CONCATENATE(Žákyně!B10)</f>
        <v>Svobodová Alexandra, SCPL</v>
      </c>
      <c r="D9" s="12" t="e">
        <f>CONCATENATE(Žákyně!#REF!)</f>
        <v>#REF!</v>
      </c>
      <c r="E9" s="20">
        <f>VALUE(Žákyně!F10)</f>
        <v>0.001597222222222222</v>
      </c>
      <c r="F9" s="42">
        <f>(1)+F8</f>
        <v>3</v>
      </c>
    </row>
    <row r="10" spans="2:6" ht="66" customHeight="1" thickBot="1">
      <c r="B10" s="41" t="str">
        <f>CONCATENATE(Žákyně!A7)</f>
        <v>1</v>
      </c>
      <c r="C10" s="19" t="str">
        <f>CONCATENATE(Žákyně!B7)</f>
        <v>Pažoutová Martina, SKI JBC</v>
      </c>
      <c r="D10" s="12" t="e">
        <f>CONCATENATE(Žákyně!#REF!)</f>
        <v>#REF!</v>
      </c>
      <c r="E10" s="20">
        <f>VALUE(Žákyně!F7)</f>
        <v>0.0016435185185185183</v>
      </c>
      <c r="F10" s="42">
        <f>(1)+F9</f>
        <v>4</v>
      </c>
    </row>
    <row r="11" spans="2:6" ht="66" customHeight="1" thickBot="1">
      <c r="B11" s="43" t="str">
        <f>CONCATENATE(Žákyně!A9)</f>
        <v>13</v>
      </c>
      <c r="C11" s="44" t="str">
        <f>CONCATENATE(Žákyně!B9)</f>
        <v>Vitáková Petra, SCPL</v>
      </c>
      <c r="D11" s="45" t="e">
        <f>CONCATENATE(Žákyně!#REF!)</f>
        <v>#REF!</v>
      </c>
      <c r="E11" s="46">
        <f>VALUE(Žákyně!F9)</f>
        <v>0.0021527777777777778</v>
      </c>
      <c r="F11" s="47">
        <f>(1)+F10</f>
        <v>5</v>
      </c>
    </row>
    <row r="12" spans="2:6" ht="66" customHeight="1">
      <c r="B12" s="29"/>
      <c r="C12" s="30"/>
      <c r="D12" s="31"/>
      <c r="E12" s="32"/>
      <c r="F12" s="31"/>
    </row>
    <row r="13" spans="2:6" ht="66" customHeight="1">
      <c r="B13" s="29"/>
      <c r="C13" s="30"/>
      <c r="D13" s="31"/>
      <c r="E13" s="32"/>
      <c r="F13" s="31"/>
    </row>
    <row r="14" spans="2:6" ht="66" customHeight="1">
      <c r="B14" s="29"/>
      <c r="C14" s="30"/>
      <c r="D14" s="31"/>
      <c r="E14" s="32"/>
      <c r="F14" s="31"/>
    </row>
    <row r="15" spans="2:6" ht="66" customHeight="1">
      <c r="B15" s="29"/>
      <c r="C15" s="30"/>
      <c r="D15" s="31"/>
      <c r="E15" s="32"/>
      <c r="F15" s="31"/>
    </row>
    <row r="16" spans="2:6" ht="66" customHeight="1">
      <c r="B16" s="29"/>
      <c r="C16" s="30"/>
      <c r="D16" s="31"/>
      <c r="E16" s="32"/>
      <c r="F16" s="31"/>
    </row>
    <row r="17" spans="2:6" ht="66" customHeight="1">
      <c r="B17" s="29"/>
      <c r="C17" s="30"/>
      <c r="D17" s="31"/>
      <c r="E17" s="32"/>
      <c r="F17" s="31"/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3">
      <selection activeCell="L16" sqref="L16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CONCATENATE(Žáci!A3)</f>
        <v>Kategorie: žáci - volná technika</v>
      </c>
      <c r="C3" s="25"/>
      <c r="D3" s="25" t="str">
        <f>CONCATENATE(Žáci!C3)</f>
        <v>Datum: 27.12.2013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CONCATENATE(Žáci!A4)</f>
        <v>Délka tratě: 1x1500m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36" t="str">
        <f>CONCATENATE(Žáci!A11)</f>
        <v>7</v>
      </c>
      <c r="C7" s="37" t="str">
        <f>CONCATENATE(Žáci!B11)</f>
        <v>Zuna Ondřej, SCPL</v>
      </c>
      <c r="D7" s="38">
        <f>CONCATENATE(Žákyně!C17)</f>
      </c>
      <c r="E7" s="39">
        <f>VALUE(Žáci!F11)</f>
        <v>0.0015277777777777779</v>
      </c>
      <c r="F7" s="48">
        <v>1</v>
      </c>
    </row>
    <row r="8" spans="2:6" ht="66" customHeight="1" thickBot="1">
      <c r="B8" s="41" t="str">
        <f>CONCATENATE(Žáci!A15)</f>
        <v>11</v>
      </c>
      <c r="C8" s="19" t="str">
        <f>CONCATENATE(Žáci!B15)</f>
        <v>Hasman Ondřej, SCPL</v>
      </c>
      <c r="D8" s="12">
        <f>CONCATENATE(Žákyně!C21)</f>
      </c>
      <c r="E8" s="20">
        <f>VALUE(Žáci!F15)</f>
        <v>0.0015856481481481479</v>
      </c>
      <c r="F8" s="42">
        <f>(1)+F7</f>
        <v>2</v>
      </c>
    </row>
    <row r="9" spans="2:6" ht="66" customHeight="1" thickBot="1">
      <c r="B9" s="41" t="str">
        <f>CONCATENATE(Žáci!A13)</f>
        <v>9</v>
      </c>
      <c r="C9" s="19" t="str">
        <f>CONCATENATE(Žáci!B13)</f>
        <v>Horník Adam, SCPL</v>
      </c>
      <c r="D9" s="12">
        <f>CONCATENATE(Žákyně!C19)</f>
      </c>
      <c r="E9" s="20">
        <f>VALUE(Žáci!F13)</f>
        <v>0.0016203703703703703</v>
      </c>
      <c r="F9" s="42">
        <f>(1)+F8</f>
        <v>3</v>
      </c>
    </row>
    <row r="10" spans="2:6" ht="66" customHeight="1" thickBot="1">
      <c r="B10" s="41" t="str">
        <f>CONCATENATE(Žáci!A9)</f>
        <v>5</v>
      </c>
      <c r="C10" s="19" t="str">
        <f>CONCATENATE(Žáci!B9)</f>
        <v>Kočandrle Martin, SCPL</v>
      </c>
      <c r="D10" s="12">
        <f>CONCATENATE(Žákyně!C15)</f>
      </c>
      <c r="E10" s="20">
        <f>VALUE(Žáci!F9)</f>
        <v>0.0016435185185185183</v>
      </c>
      <c r="F10" s="42">
        <f>(1)+F9</f>
        <v>4</v>
      </c>
    </row>
    <row r="11" spans="2:6" ht="66" customHeight="1" thickBot="1">
      <c r="B11" s="41" t="str">
        <f>CONCATENATE(Žáci!A7)</f>
        <v>3</v>
      </c>
      <c r="C11" s="19" t="str">
        <f>CONCATENATE(Žáci!B7)</f>
        <v>Sixta Ondřej, SEBA Tanvald</v>
      </c>
      <c r="D11" s="12">
        <f>CONCATENATE(Žákyně!C13)</f>
      </c>
      <c r="E11" s="20">
        <f>VALUE(Žáci!F7)</f>
        <v>0.0016782407407407406</v>
      </c>
      <c r="F11" s="42">
        <f>(1)+F10</f>
        <v>5</v>
      </c>
    </row>
    <row r="12" spans="2:6" ht="66" customHeight="1" thickBot="1">
      <c r="B12" s="41" t="str">
        <f>CONCATENATE(Žáci!A8)</f>
        <v>4</v>
      </c>
      <c r="C12" s="19" t="str">
        <f>CONCATENATE(Žáci!B8)</f>
        <v>Zuna Štěpán, SCPL</v>
      </c>
      <c r="D12" s="12">
        <f>CONCATENATE(Žákyně!C14)</f>
      </c>
      <c r="E12" s="20">
        <f>VALUE(Žáci!F8)</f>
        <v>0.0017245370370370372</v>
      </c>
      <c r="F12" s="42">
        <f>(1)+F11</f>
        <v>6</v>
      </c>
    </row>
    <row r="13" spans="2:6" ht="66" customHeight="1" thickBot="1">
      <c r="B13" s="41" t="str">
        <f>CONCATENATE(Žáci!A10)</f>
        <v>6</v>
      </c>
      <c r="C13" s="19" t="str">
        <f>CONCATENATE(Žáci!B10)</f>
        <v>Hasman Marek, SCPL</v>
      </c>
      <c r="D13" s="12">
        <f>CONCATENATE(Žákyně!C16)</f>
      </c>
      <c r="E13" s="20">
        <f>VALUE(Žáci!F10)</f>
        <v>0.001736111111111111</v>
      </c>
      <c r="F13" s="42">
        <f>(1)+F12</f>
        <v>7</v>
      </c>
    </row>
    <row r="14" spans="2:6" ht="66" customHeight="1" thickBot="1">
      <c r="B14" s="41" t="str">
        <f>CONCATENATE(Žáci!A16)</f>
        <v>12</v>
      </c>
      <c r="C14" s="19" t="str">
        <f>CONCATENATE(Žáci!B16)</f>
        <v>Richter Lukáš, KOS Plzeň</v>
      </c>
      <c r="D14" s="12">
        <f>CONCATENATE(Žákyně!C22)</f>
      </c>
      <c r="E14" s="20">
        <f>VALUE(Žáci!F16)</f>
        <v>0.0017476851851851852</v>
      </c>
      <c r="F14" s="42">
        <f>(1)+F13</f>
        <v>8</v>
      </c>
    </row>
    <row r="15" spans="2:6" ht="66" customHeight="1" thickBot="1">
      <c r="B15" s="41" t="str">
        <f>CONCATENATE(Žáci!A12)</f>
        <v>8</v>
      </c>
      <c r="C15" s="19" t="str">
        <f>CONCATENATE(Žáci!B12)</f>
        <v>Svoboda Vojtěch, SCPL</v>
      </c>
      <c r="D15" s="12">
        <f>CONCATENATE(Žákyně!C18)</f>
      </c>
      <c r="E15" s="20">
        <f>VALUE(Žáci!F12)</f>
        <v>0.0017939814814814815</v>
      </c>
      <c r="F15" s="42">
        <f>(1)+F14</f>
        <v>9</v>
      </c>
    </row>
    <row r="16" spans="2:6" ht="66" customHeight="1" thickBot="1">
      <c r="B16" s="41" t="str">
        <f>CONCATENATE(Žáci!A14)</f>
        <v>10</v>
      </c>
      <c r="C16" s="19" t="str">
        <f>CONCATENATE(Žáci!B14)</f>
        <v>Matulka Adam, SCPL</v>
      </c>
      <c r="D16" s="12">
        <f>CONCATENATE(Žákyně!C20)</f>
      </c>
      <c r="E16" s="20">
        <f>VALUE(Žáci!F14)</f>
        <v>0.0018634259259259261</v>
      </c>
      <c r="F16" s="42">
        <f>(1)+F15</f>
        <v>10</v>
      </c>
    </row>
    <row r="17" spans="2:6" ht="66" customHeight="1" thickBot="1">
      <c r="B17" s="43" t="str">
        <f>CONCATENATE(Žáci!A17)</f>
        <v>19</v>
      </c>
      <c r="C17" s="44" t="str">
        <f>CONCATENATE(Žáci!B17)</f>
        <v>Pešina Jakub, SKI JBC</v>
      </c>
      <c r="D17" s="45">
        <f>CONCATENATE(Žákyně!C23)</f>
      </c>
      <c r="E17" s="46">
        <f>VALUE(Žáci!F17)</f>
        <v>0.002013888888888889</v>
      </c>
      <c r="F17" s="47">
        <f>(1)+F16</f>
        <v>11</v>
      </c>
    </row>
    <row r="18" spans="2:6" ht="66" customHeight="1">
      <c r="B18" s="29"/>
      <c r="C18" s="30"/>
      <c r="D18" s="31"/>
      <c r="E18" s="32"/>
      <c r="F18" s="31"/>
    </row>
    <row r="19" spans="2:6" ht="66" customHeight="1">
      <c r="B19" s="29"/>
      <c r="C19" s="30"/>
      <c r="D19" s="31"/>
      <c r="E19" s="32"/>
      <c r="F19" s="31"/>
    </row>
    <row r="20" spans="2:6" ht="66" customHeight="1">
      <c r="B20" s="29"/>
      <c r="C20" s="30"/>
      <c r="D20" s="31"/>
      <c r="E20" s="32"/>
      <c r="F20" s="31"/>
    </row>
    <row r="21" spans="2:6" ht="66" customHeight="1">
      <c r="B21" s="29"/>
      <c r="C21" s="30"/>
      <c r="D21" s="31"/>
      <c r="E21" s="32"/>
      <c r="F21" s="31"/>
    </row>
    <row r="22" spans="2:6" ht="66" customHeight="1">
      <c r="B22" s="29"/>
      <c r="C22" s="30"/>
      <c r="D22" s="31"/>
      <c r="E22" s="32"/>
      <c r="F22" s="31"/>
    </row>
    <row r="23" spans="2:6" ht="66" customHeight="1">
      <c r="B23" s="29"/>
      <c r="C23" s="30"/>
      <c r="D23" s="31"/>
      <c r="E23" s="32"/>
      <c r="F23" s="31"/>
    </row>
    <row r="24" spans="2:6" ht="66" customHeight="1">
      <c r="B24" s="29"/>
      <c r="C24" s="30"/>
      <c r="D24" s="31"/>
      <c r="E24" s="32"/>
      <c r="F24" s="31"/>
    </row>
    <row r="25" spans="2:6" ht="66" customHeight="1">
      <c r="B25" s="29"/>
      <c r="C25" s="30"/>
      <c r="D25" s="31"/>
      <c r="E25" s="32"/>
      <c r="F25" s="31"/>
    </row>
    <row r="26" spans="2:6" ht="66" customHeight="1">
      <c r="B26" s="29"/>
      <c r="C26" s="30"/>
      <c r="D26" s="31"/>
      <c r="E26" s="32"/>
      <c r="F26" s="31"/>
    </row>
    <row r="27" spans="2:6" ht="66" customHeight="1">
      <c r="B27" s="29"/>
      <c r="C27" s="30"/>
      <c r="D27" s="31"/>
      <c r="E27" s="32"/>
      <c r="F27" s="31"/>
    </row>
    <row r="28" spans="2:6" ht="66" customHeight="1">
      <c r="B28" s="29"/>
      <c r="C28" s="30"/>
      <c r="D28" s="31"/>
      <c r="E28" s="32"/>
      <c r="F28" s="31"/>
    </row>
    <row r="29" spans="2:6" ht="66" customHeight="1">
      <c r="B29" s="29"/>
      <c r="C29" s="30"/>
      <c r="D29" s="31"/>
      <c r="E29" s="32"/>
      <c r="F29" s="31"/>
    </row>
    <row r="30" spans="2:6" ht="66" customHeight="1">
      <c r="B30" s="29"/>
      <c r="C30" s="30"/>
      <c r="D30" s="31"/>
      <c r="E30" s="32"/>
      <c r="F30" s="31"/>
    </row>
    <row r="31" spans="2:6" ht="66" customHeight="1">
      <c r="B31" s="29"/>
      <c r="C31" s="30"/>
      <c r="D31" s="31"/>
      <c r="E31" s="32"/>
      <c r="F31" s="31"/>
    </row>
    <row r="32" spans="2:6" ht="66" customHeight="1">
      <c r="B32" s="29"/>
      <c r="C32" s="30"/>
      <c r="D32" s="31"/>
      <c r="E32" s="32"/>
      <c r="F32" s="31"/>
    </row>
    <row r="33" spans="2:6" ht="66" customHeight="1">
      <c r="B33" s="29"/>
      <c r="C33" s="30"/>
      <c r="D33" s="31"/>
      <c r="E33" s="32"/>
      <c r="F33" s="31"/>
    </row>
    <row r="34" spans="2:6" ht="66" customHeight="1">
      <c r="B34" s="29"/>
      <c r="C34" s="30"/>
      <c r="D34" s="31"/>
      <c r="E34" s="32"/>
      <c r="F34" s="31"/>
    </row>
    <row r="35" spans="2:6" ht="66" customHeight="1">
      <c r="B35" s="29"/>
      <c r="C35" s="30"/>
      <c r="D35" s="31"/>
      <c r="E35" s="32"/>
      <c r="F35" s="31"/>
    </row>
    <row r="36" spans="2:6" ht="66" customHeight="1">
      <c r="B36" s="29"/>
      <c r="C36" s="30"/>
      <c r="D36" s="31"/>
      <c r="E36" s="32"/>
      <c r="F36" s="31"/>
    </row>
    <row r="37" spans="2:6" ht="66" customHeight="1">
      <c r="B37" s="29"/>
      <c r="C37" s="30"/>
      <c r="D37" s="31"/>
      <c r="E37" s="32"/>
      <c r="F37" s="31"/>
    </row>
    <row r="38" spans="2:6" ht="66" customHeight="1">
      <c r="B38" s="29"/>
      <c r="C38" s="30"/>
      <c r="D38" s="31"/>
      <c r="E38" s="32"/>
      <c r="F38" s="31"/>
    </row>
    <row r="39" spans="2:6" ht="66" customHeight="1">
      <c r="B39" s="29"/>
      <c r="C39" s="30"/>
      <c r="D39" s="31"/>
      <c r="E39" s="32"/>
      <c r="F39" s="31"/>
    </row>
    <row r="40" spans="2:6" ht="66" customHeight="1">
      <c r="B40" s="29"/>
      <c r="C40" s="30"/>
      <c r="D40" s="31"/>
      <c r="E40" s="32"/>
      <c r="F40" s="31"/>
    </row>
    <row r="41" spans="2:6" ht="66" customHeight="1">
      <c r="B41" s="29"/>
      <c r="C41" s="30"/>
      <c r="D41" s="31"/>
      <c r="E41" s="32"/>
      <c r="F41" s="31"/>
    </row>
    <row r="42" spans="2:6" ht="66" customHeight="1">
      <c r="B42" s="29"/>
      <c r="C42" s="30"/>
      <c r="D42" s="31"/>
      <c r="E42" s="32"/>
      <c r="F42" s="31"/>
    </row>
    <row r="43" spans="2:6" ht="66" customHeight="1">
      <c r="B43" s="29"/>
      <c r="C43" s="30"/>
      <c r="D43" s="31"/>
      <c r="E43" s="32"/>
      <c r="F43" s="31"/>
    </row>
    <row r="44" spans="2:6" ht="66" customHeight="1">
      <c r="B44" s="29"/>
      <c r="C44" s="30"/>
      <c r="D44" s="31"/>
      <c r="E44" s="32"/>
      <c r="F44" s="31"/>
    </row>
    <row r="45" spans="2:6" ht="66" customHeight="1">
      <c r="B45" s="29"/>
      <c r="C45" s="30"/>
      <c r="D45" s="31"/>
      <c r="E45" s="32"/>
      <c r="F45" s="31"/>
    </row>
    <row r="46" spans="2:6" ht="66" customHeight="1">
      <c r="B46" s="29"/>
      <c r="C46" s="30"/>
      <c r="D46" s="31"/>
      <c r="E46" s="32"/>
      <c r="F46" s="31"/>
    </row>
    <row r="47" spans="2:6" ht="66" customHeight="1">
      <c r="B47" s="29"/>
      <c r="C47" s="30"/>
      <c r="D47" s="31"/>
      <c r="E47" s="32"/>
      <c r="F47" s="31"/>
    </row>
    <row r="48" spans="2:6" ht="66" customHeight="1">
      <c r="B48" s="29"/>
      <c r="C48" s="30"/>
      <c r="D48" s="31"/>
      <c r="E48" s="32"/>
      <c r="F48" s="31"/>
    </row>
    <row r="49" spans="2:6" ht="66" customHeight="1">
      <c r="B49" s="29"/>
      <c r="C49" s="30"/>
      <c r="D49" s="31"/>
      <c r="E49" s="32"/>
      <c r="F49" s="31"/>
    </row>
    <row r="50" spans="2:6" ht="66" customHeight="1">
      <c r="B50" s="29"/>
      <c r="C50" s="30"/>
      <c r="D50" s="31"/>
      <c r="E50" s="32"/>
      <c r="F50" s="31"/>
    </row>
    <row r="51" spans="2:6" ht="66" customHeight="1">
      <c r="B51" s="29"/>
      <c r="C51" s="30"/>
      <c r="D51" s="31"/>
      <c r="E51" s="32"/>
      <c r="F51" s="31"/>
    </row>
    <row r="52" spans="2:6" ht="66" customHeight="1">
      <c r="B52" s="29"/>
      <c r="C52" s="30"/>
      <c r="D52" s="31"/>
      <c r="E52" s="32"/>
      <c r="F52" s="31"/>
    </row>
    <row r="53" spans="2:6" ht="66" customHeight="1">
      <c r="B53" s="29"/>
      <c r="C53" s="30"/>
      <c r="D53" s="31"/>
      <c r="E53" s="32"/>
      <c r="F53" s="31"/>
    </row>
    <row r="54" spans="2:6" ht="66" customHeight="1">
      <c r="B54" s="29"/>
      <c r="C54" s="30"/>
      <c r="D54" s="31"/>
      <c r="E54" s="32"/>
      <c r="F54" s="31"/>
    </row>
    <row r="55" spans="2:6" ht="66" customHeight="1">
      <c r="B55" s="29"/>
      <c r="C55" s="30"/>
      <c r="D55" s="31"/>
      <c r="E55" s="32"/>
      <c r="F55" s="31"/>
    </row>
    <row r="56" spans="2:6" ht="66" customHeight="1">
      <c r="B56" s="29"/>
      <c r="C56" s="3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IU56"/>
  <sheetViews>
    <sheetView zoomScalePageLayoutView="0" workbookViewId="0" topLeftCell="A12">
      <selection activeCell="H16" sqref="H16"/>
    </sheetView>
  </sheetViews>
  <sheetFormatPr defaultColWidth="9.140625" defaultRowHeight="12.75"/>
  <cols>
    <col min="2" max="2" width="11.28125" style="0" customWidth="1"/>
    <col min="3" max="3" width="71.28125" style="0" customWidth="1"/>
    <col min="4" max="4" width="0" style="0" hidden="1" customWidth="1"/>
    <col min="5" max="5" width="20.00390625" style="0" customWidth="1"/>
    <col min="6" max="6" width="10.7109375" style="0" customWidth="1"/>
  </cols>
  <sheetData>
    <row r="1" spans="2:255" s="1" customFormat="1" ht="18" customHeight="1">
      <c r="B1" s="27" t="s">
        <v>71</v>
      </c>
      <c r="C1" s="27"/>
      <c r="D1" s="27"/>
      <c r="E1" s="27"/>
      <c r="F1" s="27"/>
      <c r="IQ1"/>
      <c r="IR1"/>
      <c r="IS1"/>
      <c r="IT1"/>
      <c r="IU1"/>
    </row>
    <row r="2" spans="2:255" s="1" customFormat="1" ht="18" customHeight="1">
      <c r="B2" s="2"/>
      <c r="C2" s="2"/>
      <c r="D2" s="2"/>
      <c r="E2" s="2"/>
      <c r="F2" s="2"/>
      <c r="IQ2"/>
      <c r="IR2"/>
      <c r="IS2"/>
      <c r="IT2"/>
      <c r="IU2"/>
    </row>
    <row r="3" spans="2:255" s="1" customFormat="1" ht="18" customHeight="1">
      <c r="B3" s="25" t="str">
        <f>CONCATENATE(Dorky!A3)</f>
        <v>Kategorie: dorostenky - volná technika</v>
      </c>
      <c r="C3" s="25"/>
      <c r="D3" s="25" t="str">
        <f>CONCATENATE(Dorky!C3)</f>
        <v>Datum: 27.12.2013</v>
      </c>
      <c r="E3" s="25"/>
      <c r="F3" s="25"/>
      <c r="IQ3"/>
      <c r="IR3"/>
      <c r="IS3"/>
      <c r="IT3"/>
      <c r="IU3"/>
    </row>
    <row r="4" spans="2:255" s="1" customFormat="1" ht="18" customHeight="1">
      <c r="B4" s="2" t="str">
        <f>CONCATENATE(Dorky!A4)</f>
        <v>Délka tratě: 2x1500m</v>
      </c>
      <c r="C4" s="3"/>
      <c r="D4" s="2"/>
      <c r="E4" s="17"/>
      <c r="F4" s="17"/>
      <c r="IQ4"/>
      <c r="IR4"/>
      <c r="IS4"/>
      <c r="IT4"/>
      <c r="IU4"/>
    </row>
    <row r="5" ht="13.5" thickBot="1"/>
    <row r="6" spans="2:6" ht="33" customHeight="1" thickBot="1">
      <c r="B6" s="33" t="s">
        <v>2</v>
      </c>
      <c r="C6" s="34" t="s">
        <v>3</v>
      </c>
      <c r="D6" s="34" t="s">
        <v>4</v>
      </c>
      <c r="E6" s="34" t="s">
        <v>7</v>
      </c>
      <c r="F6" s="35" t="s">
        <v>8</v>
      </c>
    </row>
    <row r="7" spans="2:6" ht="66" customHeight="1" thickBot="1">
      <c r="B7" s="51" t="str">
        <f>CONCATENATE(Dorky!A11)</f>
        <v>23</v>
      </c>
      <c r="C7" s="52" t="str">
        <f>CONCATENATE(Dorky!B11)</f>
        <v>Sixtová Anna, SKI JBC</v>
      </c>
      <c r="D7" s="38" t="e">
        <f>CONCATENATE(Dorci!#REF!)</f>
        <v>#REF!</v>
      </c>
      <c r="E7" s="39">
        <f>VALUE(Dorky!F11)</f>
        <v>0.002800925925925926</v>
      </c>
      <c r="F7" s="48">
        <v>1</v>
      </c>
    </row>
    <row r="8" spans="2:6" ht="66" customHeight="1" thickBot="1">
      <c r="B8" s="53" t="str">
        <f>CONCATENATE(Dorky!A9)</f>
        <v>21</v>
      </c>
      <c r="C8" s="21" t="str">
        <f>CONCATENATE(Dorky!B9)</f>
        <v>Trdlová Adéla, SKI JBC</v>
      </c>
      <c r="D8" s="12" t="e">
        <f>CONCATENATE(Dorci!#REF!)</f>
        <v>#REF!</v>
      </c>
      <c r="E8" s="20">
        <f>VALUE(Dorky!F9)</f>
        <v>0.002870370370370371</v>
      </c>
      <c r="F8" s="42">
        <f>SUM(F7)+1</f>
        <v>2</v>
      </c>
    </row>
    <row r="9" spans="2:6" ht="66" customHeight="1" thickBot="1">
      <c r="B9" s="53" t="str">
        <f>CONCATENATE(Dorky!A12)</f>
        <v>24</v>
      </c>
      <c r="C9" s="21" t="str">
        <f>CONCATENATE(Dorky!B12)</f>
        <v>Hujerová Tereza, SKI JBC</v>
      </c>
      <c r="D9" s="22"/>
      <c r="E9" s="20">
        <f>VALUE(Dorky!F12)</f>
        <v>0.0029861111111111113</v>
      </c>
      <c r="F9" s="42">
        <f>SUM(F8)+1</f>
        <v>3</v>
      </c>
    </row>
    <row r="10" spans="2:6" ht="66" customHeight="1" thickBot="1">
      <c r="B10" s="53" t="str">
        <f>CONCATENATE(Dorky!A8)</f>
        <v>20</v>
      </c>
      <c r="C10" s="21" t="str">
        <f>CONCATENATE(Dorky!B8)</f>
        <v>Závěrová Eliška, SKI JBC</v>
      </c>
      <c r="D10" s="12" t="e">
        <f>CONCATENATE(Dorci!#REF!)</f>
        <v>#REF!</v>
      </c>
      <c r="E10" s="20">
        <f>VALUE(Dorky!F8)</f>
        <v>0.0030787037037037037</v>
      </c>
      <c r="F10" s="42">
        <f>SUM(F9)+1</f>
        <v>4</v>
      </c>
    </row>
    <row r="11" spans="2:6" ht="66" customHeight="1" thickBot="1">
      <c r="B11" s="53" t="str">
        <f>CONCATENATE(Dorky!A7)</f>
        <v>18</v>
      </c>
      <c r="C11" s="21" t="str">
        <f>CONCATENATE(Dorky!B7)</f>
        <v>Sudková Tereza, SKI JBC</v>
      </c>
      <c r="D11" s="12" t="e">
        <f>CONCATENATE(Dorci!#REF!)</f>
        <v>#REF!</v>
      </c>
      <c r="E11" s="20">
        <f>VALUE(Dorky!F7)</f>
        <v>0.003148148148148148</v>
      </c>
      <c r="F11" s="42">
        <f>SUM(F10)+1</f>
        <v>5</v>
      </c>
    </row>
    <row r="12" spans="2:6" ht="66" customHeight="1" thickBot="1">
      <c r="B12" s="53" t="str">
        <f>CONCATENATE(Dorky!A13)</f>
        <v>25</v>
      </c>
      <c r="C12" s="21" t="str">
        <f>CONCATENATE(Dorky!B13)</f>
        <v>Marxová Pavlína, SKI JBC</v>
      </c>
      <c r="D12" s="12" t="e">
        <f>CONCATENATE(Dorci!#REF!)</f>
        <v>#REF!</v>
      </c>
      <c r="E12" s="20">
        <f>VALUE(Dorky!F13)</f>
        <v>0.003275462962962963</v>
      </c>
      <c r="F12" s="42">
        <f>SUM(F11)+1</f>
        <v>6</v>
      </c>
    </row>
    <row r="13" spans="2:6" ht="66" customHeight="1" thickBot="1">
      <c r="B13" s="53" t="str">
        <f>CONCATENATE(Dorky!A16)</f>
        <v>47</v>
      </c>
      <c r="C13" s="21" t="str">
        <f>CONCATENATE(Dorky!B16)</f>
        <v>Paldusová Kristýna, SKI JBC</v>
      </c>
      <c r="D13" s="12" t="e">
        <f>CONCATENATE(Dorci!#REF!)</f>
        <v>#REF!</v>
      </c>
      <c r="E13" s="20">
        <f>VALUE(Dorky!F16)</f>
        <v>0.003321759259259259</v>
      </c>
      <c r="F13" s="42">
        <f>SUM(F12)+1</f>
        <v>7</v>
      </c>
    </row>
    <row r="14" spans="2:6" ht="66" customHeight="1" thickBot="1">
      <c r="B14" s="53" t="str">
        <f>CONCATENATE(Dorky!A10)</f>
        <v>22</v>
      </c>
      <c r="C14" s="21" t="str">
        <f>CONCATENATE(Dorky!B10)</f>
        <v>Šaníková Tereza, SKI JBC</v>
      </c>
      <c r="D14" s="12" t="e">
        <f>CONCATENATE(Dorci!#REF!)</f>
        <v>#REF!</v>
      </c>
      <c r="E14" s="20">
        <f>VALUE(Dorky!F10)</f>
        <v>0.003483796296296296</v>
      </c>
      <c r="F14" s="42">
        <f>SUM(F13)+1</f>
        <v>8</v>
      </c>
    </row>
    <row r="15" spans="2:6" ht="66" customHeight="1" thickBot="1">
      <c r="B15" s="53" t="str">
        <f>CONCATENATE(Dorky!A15)</f>
        <v>29</v>
      </c>
      <c r="C15" s="21" t="str">
        <f>CONCATENATE(Dorky!B15)</f>
        <v>Štruncová Markéta, SCPL</v>
      </c>
      <c r="D15" s="12" t="e">
        <f>CONCATENATE(Dorci!#REF!)</f>
        <v>#REF!</v>
      </c>
      <c r="E15" s="20">
        <f>VALUE(Dorky!F15)</f>
        <v>0.0034953703703703705</v>
      </c>
      <c r="F15" s="42">
        <f>SUM(F14)+1</f>
        <v>9</v>
      </c>
    </row>
    <row r="16" spans="2:6" ht="66" customHeight="1" thickBot="1">
      <c r="B16" s="54" t="str">
        <f>CONCATENATE(Dorky!A14)</f>
        <v>26</v>
      </c>
      <c r="C16" s="55" t="str">
        <f>CONCATENATE(Dorky!B14)</f>
        <v>Faltová Dominika, SKI JBC</v>
      </c>
      <c r="D16" s="45" t="e">
        <f>CONCATENATE(Dorci!#REF!)</f>
        <v>#REF!</v>
      </c>
      <c r="E16" s="46">
        <f>VALUE(Dorky!F14)</f>
        <v>0.0035069444444444445</v>
      </c>
      <c r="F16" s="47">
        <f>SUM(F15)+1</f>
        <v>10</v>
      </c>
    </row>
    <row r="17" spans="2:6" ht="66" customHeight="1">
      <c r="B17" s="49"/>
      <c r="C17" s="50"/>
      <c r="D17" s="31"/>
      <c r="E17" s="32"/>
      <c r="F17" s="31"/>
    </row>
    <row r="18" spans="2:6" ht="66" customHeight="1">
      <c r="B18" s="49"/>
      <c r="C18" s="50"/>
      <c r="D18" s="31"/>
      <c r="E18" s="32"/>
      <c r="F18" s="31"/>
    </row>
    <row r="19" spans="2:6" ht="66" customHeight="1">
      <c r="B19" s="49"/>
      <c r="C19" s="50"/>
      <c r="D19" s="31"/>
      <c r="E19" s="32"/>
      <c r="F19" s="31"/>
    </row>
    <row r="20" spans="2:6" ht="66" customHeight="1">
      <c r="B20" s="49"/>
      <c r="C20" s="50"/>
      <c r="D20" s="31"/>
      <c r="E20" s="32"/>
      <c r="F20" s="31"/>
    </row>
    <row r="21" spans="2:6" ht="66" customHeight="1">
      <c r="B21" s="49"/>
      <c r="C21" s="50"/>
      <c r="D21" s="31"/>
      <c r="E21" s="32"/>
      <c r="F21" s="31"/>
    </row>
    <row r="22" spans="2:6" ht="66" customHeight="1">
      <c r="B22" s="49"/>
      <c r="C22" s="50"/>
      <c r="D22" s="31"/>
      <c r="E22" s="32"/>
      <c r="F22" s="31"/>
    </row>
    <row r="23" spans="2:6" ht="66" customHeight="1">
      <c r="B23" s="49"/>
      <c r="C23" s="50"/>
      <c r="D23" s="31"/>
      <c r="E23" s="32"/>
      <c r="F23" s="31"/>
    </row>
    <row r="24" spans="2:6" ht="66" customHeight="1">
      <c r="B24" s="49"/>
      <c r="C24" s="50"/>
      <c r="D24" s="31"/>
      <c r="E24" s="32"/>
      <c r="F24" s="31"/>
    </row>
    <row r="25" spans="2:6" ht="66" customHeight="1">
      <c r="B25" s="49"/>
      <c r="C25" s="50"/>
      <c r="D25" s="31"/>
      <c r="E25" s="32"/>
      <c r="F25" s="31"/>
    </row>
    <row r="26" spans="2:6" ht="66" customHeight="1">
      <c r="B26" s="49"/>
      <c r="C26" s="50"/>
      <c r="D26" s="31"/>
      <c r="E26" s="32"/>
      <c r="F26" s="31"/>
    </row>
    <row r="27" spans="2:6" ht="66" customHeight="1">
      <c r="B27" s="49"/>
      <c r="C27" s="50"/>
      <c r="D27" s="31"/>
      <c r="E27" s="32"/>
      <c r="F27" s="31"/>
    </row>
    <row r="28" spans="2:6" ht="66" customHeight="1">
      <c r="B28" s="49"/>
      <c r="C28" s="50"/>
      <c r="D28" s="31"/>
      <c r="E28" s="32"/>
      <c r="F28" s="31"/>
    </row>
    <row r="29" spans="2:6" ht="66" customHeight="1">
      <c r="B29" s="49"/>
      <c r="C29" s="50"/>
      <c r="D29" s="31"/>
      <c r="E29" s="32"/>
      <c r="F29" s="31"/>
    </row>
    <row r="30" spans="2:6" ht="66" customHeight="1">
      <c r="B30" s="49"/>
      <c r="C30" s="50"/>
      <c r="D30" s="31"/>
      <c r="E30" s="32"/>
      <c r="F30" s="31"/>
    </row>
    <row r="31" spans="2:6" ht="66" customHeight="1">
      <c r="B31" s="49"/>
      <c r="C31" s="50"/>
      <c r="D31" s="31"/>
      <c r="E31" s="32"/>
      <c r="F31" s="31"/>
    </row>
    <row r="32" spans="2:6" ht="66" customHeight="1">
      <c r="B32" s="49"/>
      <c r="C32" s="50"/>
      <c r="D32" s="31"/>
      <c r="E32" s="32"/>
      <c r="F32" s="31"/>
    </row>
    <row r="33" spans="2:6" ht="66" customHeight="1">
      <c r="B33" s="49"/>
      <c r="C33" s="50"/>
      <c r="D33" s="31"/>
      <c r="E33" s="32"/>
      <c r="F33" s="31"/>
    </row>
    <row r="34" spans="2:6" ht="66" customHeight="1">
      <c r="B34" s="49"/>
      <c r="C34" s="50"/>
      <c r="D34" s="31"/>
      <c r="E34" s="32"/>
      <c r="F34" s="31"/>
    </row>
    <row r="35" spans="2:6" ht="66" customHeight="1">
      <c r="B35" s="49"/>
      <c r="C35" s="50"/>
      <c r="D35" s="31"/>
      <c r="E35" s="32"/>
      <c r="F35" s="31"/>
    </row>
    <row r="36" spans="2:6" ht="66" customHeight="1">
      <c r="B36" s="49"/>
      <c r="C36" s="50"/>
      <c r="D36" s="31"/>
      <c r="E36" s="32"/>
      <c r="F36" s="31"/>
    </row>
    <row r="37" spans="2:6" ht="66" customHeight="1">
      <c r="B37" s="49"/>
      <c r="C37" s="50"/>
      <c r="D37" s="31"/>
      <c r="E37" s="32"/>
      <c r="F37" s="31"/>
    </row>
    <row r="38" spans="2:6" ht="66" customHeight="1">
      <c r="B38" s="49"/>
      <c r="C38" s="50"/>
      <c r="D38" s="31"/>
      <c r="E38" s="32"/>
      <c r="F38" s="31"/>
    </row>
    <row r="39" spans="2:6" ht="66" customHeight="1">
      <c r="B39" s="49"/>
      <c r="C39" s="50"/>
      <c r="D39" s="31"/>
      <c r="E39" s="32"/>
      <c r="F39" s="31"/>
    </row>
    <row r="40" spans="2:6" ht="66" customHeight="1">
      <c r="B40" s="49"/>
      <c r="C40" s="50"/>
      <c r="D40" s="31"/>
      <c r="E40" s="32"/>
      <c r="F40" s="31"/>
    </row>
    <row r="41" spans="2:6" ht="66" customHeight="1">
      <c r="B41" s="49"/>
      <c r="C41" s="50"/>
      <c r="D41" s="31"/>
      <c r="E41" s="32"/>
      <c r="F41" s="31"/>
    </row>
    <row r="42" spans="2:6" ht="66" customHeight="1">
      <c r="B42" s="49"/>
      <c r="C42" s="50"/>
      <c r="D42" s="31"/>
      <c r="E42" s="32"/>
      <c r="F42" s="31"/>
    </row>
    <row r="43" spans="2:6" ht="66" customHeight="1">
      <c r="B43" s="49"/>
      <c r="C43" s="50"/>
      <c r="D43" s="31"/>
      <c r="E43" s="32"/>
      <c r="F43" s="31"/>
    </row>
    <row r="44" spans="2:6" ht="66" customHeight="1">
      <c r="B44" s="49"/>
      <c r="C44" s="50"/>
      <c r="D44" s="31"/>
      <c r="E44" s="32"/>
      <c r="F44" s="31"/>
    </row>
    <row r="45" spans="2:6" ht="66" customHeight="1">
      <c r="B45" s="49"/>
      <c r="C45" s="50"/>
      <c r="D45" s="31"/>
      <c r="E45" s="32"/>
      <c r="F45" s="31"/>
    </row>
    <row r="46" spans="2:6" ht="66" customHeight="1">
      <c r="B46" s="49"/>
      <c r="C46" s="50"/>
      <c r="D46" s="31"/>
      <c r="E46" s="32"/>
      <c r="F46" s="31"/>
    </row>
    <row r="47" spans="2:6" ht="66" customHeight="1">
      <c r="B47" s="49"/>
      <c r="C47" s="50"/>
      <c r="D47" s="31"/>
      <c r="E47" s="32"/>
      <c r="F47" s="31"/>
    </row>
    <row r="48" spans="2:6" ht="66" customHeight="1">
      <c r="B48" s="49"/>
      <c r="C48" s="50"/>
      <c r="D48" s="31"/>
      <c r="E48" s="32"/>
      <c r="F48" s="31"/>
    </row>
    <row r="49" spans="2:6" ht="66" customHeight="1">
      <c r="B49" s="49"/>
      <c r="C49" s="50"/>
      <c r="D49" s="31"/>
      <c r="E49" s="32"/>
      <c r="F49" s="31"/>
    </row>
    <row r="50" spans="2:6" ht="66" customHeight="1">
      <c r="B50" s="49"/>
      <c r="C50" s="50"/>
      <c r="D50" s="31"/>
      <c r="E50" s="32"/>
      <c r="F50" s="31"/>
    </row>
    <row r="51" spans="2:6" ht="66" customHeight="1">
      <c r="B51" s="49"/>
      <c r="C51" s="50"/>
      <c r="D51" s="31"/>
      <c r="E51" s="32"/>
      <c r="F51" s="31"/>
    </row>
    <row r="52" spans="2:6" ht="66" customHeight="1">
      <c r="B52" s="49"/>
      <c r="C52" s="50"/>
      <c r="D52" s="31"/>
      <c r="E52" s="32"/>
      <c r="F52" s="31"/>
    </row>
    <row r="53" spans="2:6" ht="66" customHeight="1">
      <c r="B53" s="49"/>
      <c r="C53" s="50"/>
      <c r="D53" s="31"/>
      <c r="E53" s="32"/>
      <c r="F53" s="31"/>
    </row>
    <row r="54" spans="2:6" ht="66" customHeight="1">
      <c r="B54" s="49"/>
      <c r="C54" s="50"/>
      <c r="D54" s="31"/>
      <c r="E54" s="32"/>
      <c r="F54" s="31"/>
    </row>
    <row r="55" spans="2:6" ht="66" customHeight="1">
      <c r="B55" s="49"/>
      <c r="C55" s="50"/>
      <c r="D55" s="31"/>
      <c r="E55" s="32"/>
      <c r="F55" s="31"/>
    </row>
    <row r="56" spans="2:6" ht="66" customHeight="1">
      <c r="B56" s="49"/>
      <c r="C56" s="50"/>
      <c r="D56" s="31"/>
      <c r="E56" s="32"/>
      <c r="F56" s="31"/>
    </row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</sheetData>
  <sheetProtection/>
  <mergeCells count="3">
    <mergeCell ref="B1:F1"/>
    <mergeCell ref="B3:C3"/>
    <mergeCell ref="D3:F3"/>
  </mergeCells>
  <printOptions/>
  <pageMargins left="0.7479166666666667" right="0.7479166666666667" top="0.9840277777777778" bottom="0.9840277777777778" header="0.5118055555555556" footer="0.49236111111111114"/>
  <pageSetup horizontalDpi="300" verticalDpi="300" orientation="landscape" paperSize="9"/>
  <headerFooter alignWithMargins="0">
    <oddFooter>&amp;CStránka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Kožený</dc:creator>
  <cp:keywords/>
  <dc:description/>
  <cp:lastModifiedBy>Josef Kožený</cp:lastModifiedBy>
  <dcterms:created xsi:type="dcterms:W3CDTF">2013-12-27T16:42:29Z</dcterms:created>
  <dcterms:modified xsi:type="dcterms:W3CDTF">2013-12-27T16:42:29Z</dcterms:modified>
  <cp:category/>
  <cp:version/>
  <cp:contentType/>
  <cp:contentStatus/>
</cp:coreProperties>
</file>